
<file path=[Content_Types].xml><?xml version="1.0" encoding="utf-8"?>
<Types xmlns="http://schemas.openxmlformats.org/package/2006/content-types">
  <Default Extension="bin" ContentType="application/vnd.openxmlformats-officedocument.spreadsheetml.printerSettings"/>
  <Default Extension="jfif" ContentType="image/jpe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Ataíde Oliveira\Desktop\PREFEITURA DE ALTO JEQUITIBÁ\REFORMA COBERTURA BIBLIOTECA ESTAÇÃO\PLANILHA\"/>
    </mc:Choice>
  </mc:AlternateContent>
  <xr:revisionPtr revIDLastSave="0" documentId="13_ncr:1_{EB85AD32-BABB-4560-B8EA-F08AD497049D}" xr6:coauthVersionLast="47" xr6:coauthVersionMax="47" xr10:uidLastSave="{00000000-0000-0000-0000-000000000000}"/>
  <bookViews>
    <workbookView xWindow="-120" yWindow="-120" windowWidth="20730" windowHeight="11160" xr2:uid="{00000000-000D-0000-FFFF-FFFF00000000}"/>
  </bookViews>
  <sheets>
    <sheet name="Orçamento Sintético" sheetId="1" r:id="rId1"/>
    <sheet name="MC" sheetId="3" r:id="rId2"/>
    <sheet name="CFF" sheetId="2" r:id="rId3"/>
  </sheets>
  <definedNames>
    <definedName name="_xlnm.Print_Titles" localSheetId="1">MC!$1:$4</definedName>
    <definedName name="_xlnm.Print_Titles" localSheetId="0">'Orçamento Sintético'!$1:$4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0" i="1" l="1"/>
  <c r="F12" i="1"/>
  <c r="I12" i="1" s="1"/>
  <c r="F11" i="1"/>
  <c r="I11" i="1" s="1"/>
  <c r="H12" i="1"/>
  <c r="H11" i="1"/>
  <c r="H28" i="1"/>
  <c r="F28" i="1"/>
  <c r="F25" i="1"/>
  <c r="F24" i="1"/>
  <c r="F23" i="1"/>
  <c r="F22" i="1"/>
  <c r="F21" i="1"/>
  <c r="F18" i="1"/>
  <c r="F17" i="1"/>
  <c r="F16" i="1"/>
  <c r="F15" i="1"/>
  <c r="F10" i="1"/>
  <c r="F9" i="1"/>
  <c r="F8" i="1"/>
  <c r="F7" i="1"/>
  <c r="F6" i="1"/>
  <c r="H25" i="1"/>
  <c r="H24" i="1"/>
  <c r="H23" i="1"/>
  <c r="H22" i="1"/>
  <c r="H21" i="1"/>
  <c r="H18" i="1"/>
  <c r="H10" i="1"/>
  <c r="H9" i="1"/>
  <c r="H17" i="1"/>
  <c r="I17" i="1" s="1"/>
  <c r="H16" i="1"/>
  <c r="H15" i="1"/>
  <c r="I15" i="1" s="1"/>
  <c r="H8" i="1"/>
  <c r="H7" i="1"/>
  <c r="H6" i="1"/>
  <c r="I13" i="1" l="1"/>
  <c r="I9" i="1"/>
  <c r="I23" i="1"/>
  <c r="I18" i="1"/>
  <c r="I7" i="1"/>
  <c r="I21" i="1"/>
  <c r="I28" i="1"/>
  <c r="I29" i="1" s="1"/>
  <c r="C13" i="2" s="1"/>
  <c r="E13" i="2" s="1"/>
  <c r="I25" i="1"/>
  <c r="I24" i="1"/>
  <c r="I22" i="1"/>
  <c r="I16" i="1"/>
  <c r="I10" i="1"/>
  <c r="I8" i="1"/>
  <c r="I6" i="1"/>
  <c r="F13" i="2" l="1"/>
  <c r="C7" i="2"/>
  <c r="E7" i="2" s="1"/>
  <c r="I19" i="1"/>
  <c r="C9" i="2" s="1"/>
  <c r="I26" i="1"/>
  <c r="C11" i="2" s="1"/>
  <c r="F9" i="2" l="1"/>
  <c r="E9" i="2"/>
  <c r="C15" i="2"/>
  <c r="C8" i="2" s="1"/>
  <c r="E11" i="2"/>
  <c r="F11" i="2"/>
  <c r="E15" i="2" l="1"/>
  <c r="E14" i="2" s="1"/>
  <c r="F15" i="2"/>
  <c r="F14" i="2" s="1"/>
  <c r="C17" i="2"/>
  <c r="C10" i="2" s="1"/>
  <c r="C6" i="2"/>
  <c r="C12" i="2"/>
  <c r="E17" i="2" l="1"/>
  <c r="F17" i="2" s="1"/>
  <c r="F16" i="2" s="1"/>
</calcChain>
</file>

<file path=xl/sharedStrings.xml><?xml version="1.0" encoding="utf-8"?>
<sst xmlns="http://schemas.openxmlformats.org/spreadsheetml/2006/main" count="270" uniqueCount="121">
  <si>
    <t>Bancos</t>
  </si>
  <si>
    <t>B.D.I.</t>
  </si>
  <si>
    <t>23,28%</t>
  </si>
  <si>
    <t>SERVIÇOS PRELIMINARES</t>
  </si>
  <si>
    <t xml:space="preserve"> 1.1 </t>
  </si>
  <si>
    <t>SETOP</t>
  </si>
  <si>
    <t xml:space="preserve"> 2 </t>
  </si>
  <si>
    <t>INSTALAÇÃO ELÉTRICA</t>
  </si>
  <si>
    <t>M</t>
  </si>
  <si>
    <t>LIMPEZA DE OBRA</t>
  </si>
  <si>
    <t>CRONOGRAMA FÍSICO FINANCEIRO</t>
  </si>
  <si>
    <t>ITEM</t>
  </si>
  <si>
    <t>ESPECIFICAÇÃO DO SERVIÇO</t>
  </si>
  <si>
    <t>VALOR (R$)</t>
  </si>
  <si>
    <t>UNIDADE</t>
  </si>
  <si>
    <t>PERÍODO DE EXECUÇÃO</t>
  </si>
  <si>
    <t>1º MÊS</t>
  </si>
  <si>
    <t>2º MÊS</t>
  </si>
  <si>
    <t>1</t>
  </si>
  <si>
    <t>%</t>
  </si>
  <si>
    <t>R$</t>
  </si>
  <si>
    <t>2</t>
  </si>
  <si>
    <t>3</t>
  </si>
  <si>
    <t>LIMPEZA</t>
  </si>
  <si>
    <t>Total Mensal</t>
  </si>
  <si>
    <t>Total Acumulado</t>
  </si>
  <si>
    <t>MEMÓRIA DE CÁLCULO</t>
  </si>
  <si>
    <t>MEMORIAL DE CÁLCULO</t>
  </si>
  <si>
    <t>Ataíde Luís de Oliveira                                                                                                                                                                                                                                                                                                                CREA - MG 151045/D</t>
  </si>
  <si>
    <t>Daniel Guimarães Satlher                                                                                                                                                                                                                                                                                                          Prefeito</t>
  </si>
  <si>
    <t>Ataíde Luís de Oliveira                                                                                                                                                                                                                                                                                                                       CREA - MG 151045/D</t>
  </si>
  <si>
    <t>Daniel Guimarães Satlher                                                                                                                                                                                                                                                                                                                  Prefeito</t>
  </si>
  <si>
    <t>Daniel Guimarães Satlher</t>
  </si>
  <si>
    <t>Prefeito</t>
  </si>
  <si>
    <t>Ataíde Luís de Oliveira</t>
  </si>
  <si>
    <t>CREA MG 151045/D</t>
  </si>
  <si>
    <t>1.4</t>
  </si>
  <si>
    <t>COBERTURA</t>
  </si>
  <si>
    <t>M²</t>
  </si>
  <si>
    <t>1.2</t>
  </si>
  <si>
    <t>ED-16660</t>
  </si>
  <si>
    <t>REMOÇÃO MANUAL DE TELHA CERÂMICA, COM REAPROVEITAMENTO, INCLUSIVE AFASTAMENTO E EMPILHAMENTO, EXCLUSIVE TRANSPORTE E RETIRADA DO MATERIAL REMOVIDO NÃO REAPROVEITÁVEL</t>
  </si>
  <si>
    <t>ED-48514</t>
  </si>
  <si>
    <t>1.3</t>
  </si>
  <si>
    <t>REMOÇÃO MANUAL DE ENGRADAMENTO PARA TELHA TIPO CERÂMICA OU CONCRETO, INCLUSIVE AFASTAMENTO E EMPILHAMENTO, EXCLUSIVE TRANSPORTE E RETIRADA DO MATERIAL REMOVIDO NÃO REAPROVEITÁVEL</t>
  </si>
  <si>
    <t>UNID.</t>
  </si>
  <si>
    <t>ENGRADAMENTO PARA TELHAS CERÂMICA OU CONCRETO EM MADEIRA PARAJU</t>
  </si>
  <si>
    <t>2.1</t>
  </si>
  <si>
    <t>ED-48407</t>
  </si>
  <si>
    <t>ED-48457</t>
  </si>
  <si>
    <t>PEÇA DE MADEIRA APARELHADA, EM PARAJU, DIMENSÃO (15X8) CM, INCLUSIVE IÇAMENTO MANUAL VERTICAL</t>
  </si>
  <si>
    <t>2.2</t>
  </si>
  <si>
    <t>ED-48411</t>
  </si>
  <si>
    <t>SUBTOTAL</t>
  </si>
  <si>
    <t>ORÇAMENTO SINTÉTICO</t>
  </si>
  <si>
    <t>DESCRIÇÃO</t>
  </si>
  <si>
    <t>QUANT.</t>
  </si>
  <si>
    <t>VALOR UNIT.</t>
  </si>
  <si>
    <t>VALOR UNIT. C/ BDI</t>
  </si>
  <si>
    <t>TOTAL</t>
  </si>
  <si>
    <t>CÓDIGO</t>
  </si>
  <si>
    <t>BANCO</t>
  </si>
  <si>
    <t>3.2</t>
  </si>
  <si>
    <t>COBERTURA EM TELHA CERÂMICA, TIPO COLONIAL, INCLUSIVE FIXAÇÃO, EXCLUSIVE ENGRADAMENTO E MANTA ISOLANTE/ TÉRMICA</t>
  </si>
  <si>
    <t>ED-48421</t>
  </si>
  <si>
    <t>LIMPEZA FINAL PARA ENTREGA DA OBRA</t>
  </si>
  <si>
    <t>ED-50266</t>
  </si>
  <si>
    <t>REMOÇÃO DE CALHA EM CHAPA GALVANIZADA OU EM PVC, COM REAPROVEITAMENTO, INCLUSIVE AFASTAMENTO E EMPILHAMENTO, EXCLUSIVE TRANSPORTE E RETIRADA DO MATERIAL REMOVIDO NÃO REAPROVEITÁVEL</t>
  </si>
  <si>
    <t>ED-48438</t>
  </si>
  <si>
    <t>1.5</t>
  </si>
  <si>
    <t>REMOÇÃO MANUAL DE CONDUTOR EM PVC OU METÁLICO, COM REAPROVEITAMENTO, INCLUSIVE AFASTAMENTO E EMPILHAMENTO, EXCLUSIVE TRANSPORTE E RETIRADA DO MATERIAL REMOVIDO NÃO REAPROVEITÁVEL</t>
  </si>
  <si>
    <t>ED-48446</t>
  </si>
  <si>
    <t>CUMEEIRA PARA TELHA CERÂMICA, INCLUSIVE EMBOÇAMENTO COM ARGAMASSA, TRAÇO 1:2:9 (CIMENTO, CAL E AREIA), COM PREPARO MECANIZADO</t>
  </si>
  <si>
    <t>3.3</t>
  </si>
  <si>
    <t>ED-3508</t>
  </si>
  <si>
    <t>4.1</t>
  </si>
  <si>
    <t>PONTO DE EMBUTIR PARA UMA (1) LUMINÁRIA,COM ELETRODUTO DE PVC RÍGIDO ROSCÁVEL, DN 20MM (3/4"), EMBUTIDO NA LAJE E CABO DE COBRE FLEXÍVEL, CLASSE 5, ISOLAMENTO TIPO LSHF/ ATOX, NÃO HALOGENADO, SEÇÃO 1,5MM2 (70°C-450/750V), COM DISTÂNCIA DE ATÉ CINCO (5) METROS DO PONTO DE DERIVAÇÃO, EXCLUSIVE LUMINÁRIA, INCLUSIVE CAIXA DE LIGAÇÃO OCTOGONAL, SUPORTE E FIXAÇÃO DO ELETRODUTO</t>
  </si>
  <si>
    <t>PONTO DE EMBUTIR PARA UM (1) INTERRUPTOR SIMPLES (10A250V), COM PLACA 4"X2" DE UM (1) POSTO, COM ELETRODUTO FLEXÍVEL CORRUGADO, ANTI-CHAMA, DN 25MM (3/4"), EMBUTIDO NA ALVENARIA E CABO DE COBRE FLEXÍVEL, CLASSE 5, ISOLAMENTO TIPO LSHF/ATOX, NÃO HALOGENADO, SEÇÃO 1, 5MM2 (70°C-450/750V), COM DISTÂNCIA DE ATÉ DEZ (10) METROS DO PONTO DE DERIVAÇÃO, INCLUSIVE CAIXA DE LIGAÇÃO, SUPORTE E FIXAÇÃO DO ELETRODUTO COM ENCHIMENTO DO RASGO NA ALVENARIA/CONCRETO COM ARGAMASSA</t>
  </si>
  <si>
    <t>PONTO DE EMBUTIR PARA UMA (1) TOMADA PADRÃO, TRÊS (3) POLOS (2P+T/10A-250V), COM PLACA 4"X2" DE UM (1) POSTO, COM ELETRODUTO FLEXÍVEL CORRUGADO, ANTI-CHAMA, DN 25MM (3/ 4"), EMBUTIDO NA ALVENARIA E CABO DE COBRE FLEXÍVEL, CLASSE 5, ISOLAMENTO TIPO LSHF/ATOX, NÃO HALOGENADO, SEÇÃO 2,5MM2 (70°C-450/750V), COM DISTÂNCIA DE ATÉ DEZ (10) METROS DO PONTO DE DERIVAÇÃO, INCLUSIVE CAIXA DE LIGAÇÃO, SUPORTE E FIXAÇÃO DO ELETRODUTO COM ENCHIMENTO DO RASGO NA ALVENARIA/CONCRETO COM ARGAMASSA</t>
  </si>
  <si>
    <t>INSTALAÇÃO ELÉTRICA - TELEFONE E LOGICA</t>
  </si>
  <si>
    <t>PONTO DE EMBUTIR PARA UMA (1) TOMADA TELEFÔNICA ( CONECTOR RJ11), COM PLACA 4"X2" DE UM (1) POSTO, COM ELETRODUTO FLEXÍVEL CORRUGADO, ANTI-CHAMA, DN 25MM (3/ 4"), EMBUTIDO NA ALVENARIA E FIO TELEFÔNICO (FI) EM COBRE ELETROLÍTICO ESTANHADO DE SEÇÃO MACIÇA, ESP. 0,60MM (2X0 ,60MM), COM DISTÂNCIA DE ATÉ DEZ (10) METROS DO PONTO DE DERIVAÇÃO, INCLUSIVE CAIXA DE LIGAÇÃO, SUPORTE E FIXAÇÃO DO ELETRODUTO COM ENCHIMENTO DO RASGO NA ALVENARIA/ CONCRETO COM ARGAMASSA</t>
  </si>
  <si>
    <t>ED-50228</t>
  </si>
  <si>
    <t>3.1</t>
  </si>
  <si>
    <t>ED-50227</t>
  </si>
  <si>
    <t>ED-50232</t>
  </si>
  <si>
    <t>9 PONTO DE EMBUTIR SECO, PARA UMA (1) PLACA CEGA 4"X4", COM ELETRODUTO DE PVC RÍGIDO ROSCÁVEL, DN 20MM (3/4"), EMBUTIDO NO PISO E SONDA EM ARAME GALVANIZADO, DIÂMETRO DE 1,24MM (BWG 18), COM DISTÂNCIA DE ATÉ DEZ (10) METROS DO PONTO DE DERIVAÇÃO, INCLUSIVE CAIXA DE LIGAÇÃO, SUPORTE E FIXAÇÃO DO ELETRODUTO COM ENCHIMENTO DO RASGO NA ALVENARIA/CONCRETO COM ARGAMASSA</t>
  </si>
  <si>
    <t>3.4</t>
  </si>
  <si>
    <t>ED-502312</t>
  </si>
  <si>
    <t>ED-50229</t>
  </si>
  <si>
    <t>3.5</t>
  </si>
  <si>
    <t xml:space="preserve">
SETOP - 08/2023 - Minas Gerais
</t>
  </si>
  <si>
    <t>OBRA: REFORMA DA COBERTURA DA BIBLIOTECA MUNICIPAL - CENTRO - ALTO JEQUITIBÁ - MG</t>
  </si>
  <si>
    <t>UNID</t>
  </si>
  <si>
    <t>FORNECIMENTO E COLOCAÇÃO DE PLACA DE OBRA EM CHAPA GALVANIZADA #26, ESP. 0,45 MM, PLOTADA COM ADESIVO VINÍLICO, AFIXADA COM REBITES 4,8X40 MM, EM ESTRUTURA METÁLICA DE METALON 20X20 MM, ESP. 1,25 MM, INCLUSIVE SUPORTE EM EUCALIPTO AUTOCLAVADO PINTADO COM TINTA PVA DUAS (2) DEMÃOS</t>
  </si>
  <si>
    <t>2,0 * 1,50  = 3,0  (comp. X largura)</t>
  </si>
  <si>
    <t>16,85 * 10,10 = 170,18 (Área de projeção da cobertura)</t>
  </si>
  <si>
    <t>16,85 * 2 = 33,70 (comprimento linear 02 calhas)</t>
  </si>
  <si>
    <t>6 * 4,0 = 24,00 ( 04 condutores de 6,0 cada)</t>
  </si>
  <si>
    <t>16,85 (comprimento linear conforme projeto)</t>
  </si>
  <si>
    <t>06 unidades</t>
  </si>
  <si>
    <t>03 unidades</t>
  </si>
  <si>
    <t>01 u nidade</t>
  </si>
  <si>
    <t>01 unidades</t>
  </si>
  <si>
    <t>2.3</t>
  </si>
  <si>
    <t>2.4</t>
  </si>
  <si>
    <t>7,75 * 15,45 = 119,75 Área da edificação conf. Projeto</t>
  </si>
  <si>
    <t>Total Geral (R$)</t>
  </si>
  <si>
    <t>7,75 * 5,0 = 38,75 (Quantitativo estimado p substituição de peças)</t>
  </si>
  <si>
    <t>4</t>
  </si>
  <si>
    <t>OBRA: REFORMA DA COBERTURA DA BIBLIOTECA MUNICIPAL - CENTRO                                                                                                                                                                                                                                             ALTO JEQUITIBÁ - MG</t>
  </si>
  <si>
    <t>OBRA: REFORMA DA COBERTURA DA BIBLIOTECA MUNICIPAL - CENTRO ALTO JEQUITIBÁ - MG</t>
  </si>
  <si>
    <t>1.6</t>
  </si>
  <si>
    <t>1.7</t>
  </si>
  <si>
    <t>ED-50264</t>
  </si>
  <si>
    <t>ED-50517</t>
  </si>
  <si>
    <t>LIMPEZA DE MATERIAL CERÂMICO.</t>
  </si>
  <si>
    <t>PINTURA A BASE DE RESINA DE SILICONE EM CONCRETO OU ALVENARIA APARENTE, DUAS (2) DEMÃOS.</t>
  </si>
  <si>
    <t>16,85 * 10,10 = 170,18 * 2,0 = 340,36 (Área de projeção da cobertura * 2 faces)</t>
  </si>
  <si>
    <t>170,18  * 30% = 51,05 (Área de projeção da cobertura 8 estimativa para reposição)</t>
  </si>
  <si>
    <t xml:space="preserve"> FORNECIMENTO E COLOCAÇÃO DE PLACA DE OBRA EM CHAPA GALVANIZADA #26, ESP. 0,45 MM, PLOTADA COM ADESIVO VINÍLICO, AFIXADA COM REBITES 4,8X40 MM, EM ESTRUTURA METÁLICA DE METALON 20X20 MM, ESP. 1,25 MM, INCLUSIVE SUPORTE EM EUCALIPTO AUTOCLAVADO PINTADO COM TINTA PVA DUAS (2) DEMÃOS</t>
  </si>
  <si>
    <t>PLANILHA ORÇAMENTÁRIA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</si>
</sst>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R$&quot;#,##0.00"/>
  </numFmts>
  <fonts count="24" x14ac:knownFonts="1">
    <font>
      <sz val="11"/>
      <name val="Arial"/>
      <family val="1"/>
    </font>
    <font>
      <sz val="11"/>
      <color theme="1"/>
      <name val="Calibri"/>
      <family val="2"/>
      <scheme val="minor"/>
    </font>
    <font>
      <b/>
      <sz val="11"/>
      <name val="Arial"/>
      <family val="1"/>
    </font>
    <font>
      <b/>
      <sz val="1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b/>
      <sz val="10"/>
      <name val="Arial"/>
      <family val="1"/>
    </font>
    <font>
      <b/>
      <sz val="10"/>
      <name val="Arial"/>
      <family val="1"/>
    </font>
    <font>
      <b/>
      <sz val="10"/>
      <name val="Arial"/>
      <family val="1"/>
    </font>
    <font>
      <b/>
      <sz val="10"/>
      <name val="Arial"/>
      <family val="1"/>
    </font>
    <font>
      <sz val="10"/>
      <name val="Arial"/>
      <family val="1"/>
    </font>
    <font>
      <b/>
      <sz val="7"/>
      <name val="Arial"/>
      <family val="2"/>
    </font>
    <font>
      <sz val="7"/>
      <name val="Arial"/>
      <family val="2"/>
    </font>
    <font>
      <sz val="8"/>
      <name val="Calibri"/>
      <family val="2"/>
      <scheme val="minor"/>
    </font>
    <font>
      <sz val="8"/>
      <color rgb="FF000000"/>
      <name val="Calibri"/>
      <family val="2"/>
      <scheme val="minor"/>
    </font>
    <font>
      <b/>
      <sz val="8"/>
      <name val="Calibri"/>
      <family val="2"/>
      <scheme val="minor"/>
    </font>
    <font>
      <b/>
      <sz val="12"/>
      <name val="Calibri"/>
      <family val="2"/>
      <scheme val="minor"/>
    </font>
    <font>
      <b/>
      <sz val="8"/>
      <color rgb="FF000000"/>
      <name val="Calibri"/>
      <family val="2"/>
      <scheme val="minor"/>
    </font>
    <font>
      <b/>
      <sz val="8"/>
      <color rgb="FF000000"/>
      <name val="Arial"/>
      <family val="1"/>
    </font>
    <font>
      <b/>
      <sz val="8"/>
      <color rgb="FF000000"/>
      <name val="Arial"/>
      <family val="2"/>
    </font>
    <font>
      <b/>
      <sz val="7"/>
      <color indexed="8"/>
      <name val="Arial"/>
      <family val="2"/>
    </font>
    <font>
      <sz val="8"/>
      <name val="Arial"/>
      <family val="1"/>
    </font>
  </fonts>
  <fills count="13">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theme="0" tint="-0.14999847407452621"/>
        <bgColor indexed="64"/>
      </patternFill>
    </fill>
  </fills>
  <borders count="40">
    <border>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rgb="FFCCCCCC"/>
      </right>
      <top style="thin">
        <color theme="1"/>
      </top>
      <bottom style="thin">
        <color theme="1"/>
      </bottom>
      <diagonal/>
    </border>
    <border>
      <left style="thin">
        <color rgb="FFCCCCCC"/>
      </left>
      <right style="thin">
        <color rgb="FFCCCCCC"/>
      </right>
      <top style="thin">
        <color theme="1"/>
      </top>
      <bottom style="thin">
        <color theme="1"/>
      </bottom>
      <diagonal/>
    </border>
    <border>
      <left style="thin">
        <color rgb="FFCCCCCC"/>
      </left>
      <right style="thin">
        <color theme="1"/>
      </right>
      <top style="thin">
        <color theme="1"/>
      </top>
      <bottom style="thin">
        <color theme="1"/>
      </bottom>
      <diagonal/>
    </border>
    <border>
      <left style="thin">
        <color auto="1"/>
      </left>
      <right/>
      <top style="thin">
        <color auto="1"/>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theme="1"/>
      </left>
      <right style="thin">
        <color rgb="FFCCCCCC"/>
      </right>
      <top style="thin">
        <color theme="1"/>
      </top>
      <bottom/>
      <diagonal/>
    </border>
    <border>
      <left style="thin">
        <color rgb="FFCCCCCC"/>
      </left>
      <right style="thin">
        <color rgb="FFCCCCCC"/>
      </right>
      <top style="thin">
        <color theme="1"/>
      </top>
      <bottom/>
      <diagonal/>
    </border>
    <border>
      <left style="thin">
        <color rgb="FFCCCCCC"/>
      </left>
      <right style="thin">
        <color theme="1"/>
      </right>
      <top style="thin">
        <color theme="1"/>
      </top>
      <bottom/>
      <diagonal/>
    </border>
    <border>
      <left style="thin">
        <color theme="1"/>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hair">
        <color theme="1"/>
      </left>
      <right style="thin">
        <color theme="1"/>
      </right>
      <top style="hair">
        <color theme="1"/>
      </top>
      <bottom style="hair">
        <color theme="1"/>
      </bottom>
      <diagonal/>
    </border>
  </borders>
  <cellStyleXfs count="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69">
    <xf numFmtId="0" fontId="0" fillId="0" borderId="0" xfId="0"/>
    <xf numFmtId="0" fontId="12" fillId="11" borderId="0" xfId="0" applyFont="1" applyFill="1" applyBorder="1" applyAlignment="1">
      <alignment horizontal="left" vertical="top" wrapText="1"/>
    </xf>
    <xf numFmtId="0" fontId="10" fillId="9" borderId="0" xfId="0" applyFont="1" applyFill="1" applyBorder="1" applyAlignment="1">
      <alignment horizontal="right" vertical="top" wrapText="1"/>
    </xf>
    <xf numFmtId="0" fontId="9" fillId="8" borderId="7" xfId="0" applyFont="1" applyFill="1" applyBorder="1" applyAlignment="1">
      <alignment horizontal="center" vertical="top" wrapText="1"/>
    </xf>
    <xf numFmtId="0" fontId="9" fillId="8" borderId="8" xfId="0" applyFont="1" applyFill="1" applyBorder="1" applyAlignment="1">
      <alignment horizontal="center" vertical="top" wrapText="1"/>
    </xf>
    <xf numFmtId="0" fontId="2" fillId="2" borderId="9" xfId="0" applyFont="1" applyFill="1" applyBorder="1" applyAlignment="1">
      <alignment horizontal="left" vertical="top" wrapText="1"/>
    </xf>
    <xf numFmtId="0" fontId="8" fillId="7" borderId="6" xfId="0" applyFont="1" applyFill="1" applyBorder="1" applyAlignment="1">
      <alignment horizontal="left" vertical="top" wrapText="1"/>
    </xf>
    <xf numFmtId="0" fontId="10" fillId="9" borderId="4" xfId="0" applyFont="1" applyFill="1" applyBorder="1" applyAlignment="1">
      <alignment horizontal="right" vertical="top" wrapText="1"/>
    </xf>
    <xf numFmtId="0" fontId="8" fillId="7" borderId="0" xfId="0" applyFont="1" applyFill="1" applyBorder="1" applyAlignment="1">
      <alignment horizontal="right" wrapText="1"/>
    </xf>
    <xf numFmtId="0" fontId="10" fillId="9" borderId="0" xfId="0" applyFont="1" applyFill="1" applyBorder="1" applyAlignment="1">
      <alignment horizontal="right" wrapText="1"/>
    </xf>
    <xf numFmtId="164" fontId="11" fillId="10" borderId="0" xfId="0" applyNumberFormat="1" applyFont="1" applyFill="1" applyBorder="1" applyAlignment="1">
      <alignment horizontal="right" vertical="top" wrapText="1"/>
    </xf>
    <xf numFmtId="164" fontId="10" fillId="9" borderId="5" xfId="0" applyNumberFormat="1" applyFont="1" applyFill="1" applyBorder="1" applyAlignment="1">
      <alignment horizontal="right" vertical="top" wrapText="1"/>
    </xf>
    <xf numFmtId="0" fontId="12" fillId="11" borderId="2" xfId="0" applyFont="1" applyFill="1" applyBorder="1" applyAlignment="1">
      <alignment horizontal="left" vertical="top" wrapText="1"/>
    </xf>
    <xf numFmtId="0" fontId="10" fillId="9" borderId="2" xfId="0" applyFont="1" applyFill="1" applyBorder="1" applyAlignment="1">
      <alignment horizontal="right" vertical="top" wrapText="1"/>
    </xf>
    <xf numFmtId="0" fontId="3" fillId="8" borderId="7" xfId="0" applyFont="1" applyFill="1" applyBorder="1" applyAlignment="1">
      <alignment horizontal="right" vertical="center" wrapText="1"/>
    </xf>
    <xf numFmtId="0" fontId="10" fillId="9" borderId="5" xfId="0" applyFont="1" applyFill="1" applyBorder="1" applyAlignment="1">
      <alignment horizontal="right"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8" fillId="7" borderId="7" xfId="0" applyFont="1" applyFill="1" applyBorder="1" applyAlignment="1">
      <alignment horizontal="left" vertical="top" wrapText="1"/>
    </xf>
    <xf numFmtId="0" fontId="8" fillId="7" borderId="8" xfId="0" applyFont="1" applyFill="1" applyBorder="1" applyAlignment="1">
      <alignment horizontal="left" vertical="top" wrapText="1"/>
    </xf>
    <xf numFmtId="0" fontId="10" fillId="9" borderId="2" xfId="0" applyFont="1" applyFill="1" applyBorder="1" applyAlignment="1">
      <alignment horizontal="right" vertical="top" wrapText="1"/>
    </xf>
    <xf numFmtId="0" fontId="14" fillId="0" borderId="19" xfId="0" applyFont="1" applyBorder="1"/>
    <xf numFmtId="0" fontId="14" fillId="0" borderId="21" xfId="0" applyFont="1" applyBorder="1"/>
    <xf numFmtId="0" fontId="14" fillId="0" borderId="15" xfId="0" applyFont="1" applyBorder="1"/>
    <xf numFmtId="0" fontId="14" fillId="0" borderId="33" xfId="0" applyFont="1" applyBorder="1"/>
    <xf numFmtId="0" fontId="14" fillId="0" borderId="30" xfId="0" applyFont="1" applyBorder="1"/>
    <xf numFmtId="0" fontId="14" fillId="0" borderId="23" xfId="0" applyFont="1" applyBorder="1"/>
    <xf numFmtId="0" fontId="14" fillId="0" borderId="24" xfId="0" applyFont="1" applyBorder="1"/>
    <xf numFmtId="0" fontId="13" fillId="0" borderId="0" xfId="0" applyFont="1" applyBorder="1" applyAlignment="1">
      <alignment horizontal="center"/>
    </xf>
    <xf numFmtId="0" fontId="13" fillId="0" borderId="20" xfId="0" applyFont="1" applyBorder="1" applyAlignment="1">
      <alignment horizontal="center"/>
    </xf>
    <xf numFmtId="0" fontId="13" fillId="0" borderId="0" xfId="0" applyFont="1" applyBorder="1"/>
    <xf numFmtId="0" fontId="13" fillId="0" borderId="20" xfId="0" applyFont="1" applyBorder="1"/>
    <xf numFmtId="0" fontId="15" fillId="0" borderId="0" xfId="0" applyFont="1" applyAlignment="1">
      <alignment horizontal="left" vertical="center" wrapText="1"/>
    </xf>
    <xf numFmtId="0" fontId="18" fillId="2" borderId="10" xfId="0" applyFont="1" applyFill="1" applyBorder="1" applyAlignment="1">
      <alignment horizontal="center" vertical="center" wrapText="1"/>
    </xf>
    <xf numFmtId="0" fontId="18" fillId="7" borderId="7" xfId="0" applyFont="1" applyFill="1" applyBorder="1" applyAlignment="1">
      <alignment horizontal="left" vertical="top" wrapText="1"/>
    </xf>
    <xf numFmtId="0" fontId="17" fillId="4" borderId="12"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9" borderId="4" xfId="0" applyFont="1" applyFill="1" applyBorder="1" applyAlignment="1">
      <alignment horizontal="right" vertical="top" wrapText="1"/>
    </xf>
    <xf numFmtId="0" fontId="17" fillId="9" borderId="0" xfId="0" applyFont="1" applyFill="1" applyBorder="1" applyAlignment="1">
      <alignment horizontal="right" vertical="top" wrapText="1"/>
    </xf>
    <xf numFmtId="0" fontId="17" fillId="8" borderId="7" xfId="0" applyFont="1" applyFill="1" applyBorder="1" applyAlignment="1">
      <alignment horizontal="right" vertical="center" wrapText="1"/>
    </xf>
    <xf numFmtId="0" fontId="0" fillId="0" borderId="0" xfId="0" applyAlignment="1"/>
    <xf numFmtId="0" fontId="17" fillId="4" borderId="34" xfId="0" applyFont="1" applyFill="1" applyBorder="1" applyAlignment="1">
      <alignment horizontal="center" vertical="center" wrapText="1"/>
    </xf>
    <xf numFmtId="0" fontId="17" fillId="6" borderId="35"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17" fillId="4" borderId="35" xfId="0" applyFont="1" applyFill="1" applyBorder="1" applyAlignment="1">
      <alignment horizontal="left" vertical="center" wrapText="1"/>
    </xf>
    <xf numFmtId="0" fontId="17" fillId="5" borderId="35" xfId="0" applyFont="1" applyFill="1" applyBorder="1" applyAlignment="1">
      <alignment horizontal="center" vertical="center" wrapText="1"/>
    </xf>
    <xf numFmtId="0" fontId="17" fillId="6" borderId="35" xfId="0" applyFont="1" applyFill="1" applyBorder="1" applyAlignment="1">
      <alignment horizontal="center" vertical="top" wrapText="1"/>
    </xf>
    <xf numFmtId="0" fontId="17" fillId="6" borderId="36" xfId="0" applyFont="1" applyFill="1" applyBorder="1" applyAlignment="1">
      <alignment horizontal="center" vertical="center" wrapText="1"/>
    </xf>
    <xf numFmtId="0" fontId="19" fillId="12" borderId="37" xfId="0" applyFont="1" applyFill="1" applyBorder="1" applyAlignment="1">
      <alignment horizontal="center" vertical="center" wrapText="1"/>
    </xf>
    <xf numFmtId="0" fontId="20" fillId="12" borderId="38" xfId="0" applyFont="1" applyFill="1" applyBorder="1" applyAlignment="1">
      <alignment horizontal="left" vertical="top" wrapText="1"/>
    </xf>
    <xf numFmtId="0" fontId="19" fillId="12" borderId="38" xfId="0" applyFont="1" applyFill="1" applyBorder="1" applyAlignment="1">
      <alignment horizontal="left" vertical="center" wrapText="1"/>
    </xf>
    <xf numFmtId="0" fontId="20" fillId="12" borderId="38" xfId="0" applyFont="1" applyFill="1" applyBorder="1" applyAlignment="1">
      <alignment horizontal="right" vertical="top" wrapText="1"/>
    </xf>
    <xf numFmtId="4" fontId="20" fillId="12" borderId="39" xfId="0" applyNumberFormat="1" applyFont="1" applyFill="1" applyBorder="1" applyAlignment="1">
      <alignment horizontal="right" vertical="top" wrapText="1"/>
    </xf>
    <xf numFmtId="0" fontId="16" fillId="0" borderId="37"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5" fillId="0" borderId="38" xfId="0" applyFont="1" applyFill="1" applyBorder="1" applyAlignment="1">
      <alignment horizontal="left" vertical="center" wrapText="1"/>
    </xf>
    <xf numFmtId="2" fontId="16" fillId="0" borderId="38" xfId="0" applyNumberFormat="1" applyFont="1" applyFill="1" applyBorder="1" applyAlignment="1">
      <alignment horizontal="center" vertical="center" wrapText="1"/>
    </xf>
    <xf numFmtId="4" fontId="16" fillId="0" borderId="38" xfId="0" applyNumberFormat="1" applyFont="1" applyFill="1" applyBorder="1" applyAlignment="1">
      <alignment horizontal="center" vertical="center" wrapText="1"/>
    </xf>
    <xf numFmtId="4" fontId="16" fillId="0" borderId="39" xfId="0" applyNumberFormat="1" applyFont="1" applyFill="1" applyBorder="1" applyAlignment="1">
      <alignment horizontal="center" vertical="center" wrapText="1"/>
    </xf>
    <xf numFmtId="0" fontId="4" fillId="0" borderId="37"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5" fillId="0" borderId="38" xfId="0" applyFont="1" applyFill="1" applyBorder="1" applyAlignment="1">
      <alignment horizontal="center" vertical="top" wrapText="1"/>
    </xf>
    <xf numFmtId="2" fontId="6" fillId="0" borderId="38" xfId="0" applyNumberFormat="1" applyFont="1" applyFill="1" applyBorder="1" applyAlignment="1">
      <alignment horizontal="right" vertical="top" wrapText="1"/>
    </xf>
    <xf numFmtId="4" fontId="7" fillId="0" borderId="38" xfId="0" applyNumberFormat="1" applyFont="1" applyFill="1" applyBorder="1" applyAlignment="1">
      <alignment horizontal="right" vertical="top" wrapText="1"/>
    </xf>
    <xf numFmtId="0" fontId="19" fillId="12" borderId="38" xfId="0" applyFont="1" applyFill="1" applyBorder="1" applyAlignment="1">
      <alignment horizontal="center" vertical="center" wrapText="1"/>
    </xf>
    <xf numFmtId="0" fontId="19" fillId="12" borderId="38" xfId="0" applyFont="1" applyFill="1" applyBorder="1" applyAlignment="1">
      <alignment horizontal="left" vertical="top" wrapText="1"/>
    </xf>
    <xf numFmtId="0" fontId="19" fillId="12" borderId="38" xfId="0" applyFont="1" applyFill="1" applyBorder="1" applyAlignment="1">
      <alignment horizontal="right" vertical="top" wrapText="1"/>
    </xf>
    <xf numFmtId="4" fontId="19" fillId="12" borderId="39" xfId="0" applyNumberFormat="1" applyFont="1" applyFill="1" applyBorder="1" applyAlignment="1">
      <alignment horizontal="right" vertical="top" wrapText="1"/>
    </xf>
    <xf numFmtId="0" fontId="15" fillId="0" borderId="38" xfId="0" applyFont="1" applyBorder="1" applyAlignment="1">
      <alignment horizontal="left" vertical="center" wrapText="1"/>
    </xf>
    <xf numFmtId="0" fontId="16" fillId="0" borderId="38" xfId="0" applyFont="1" applyFill="1" applyBorder="1" applyAlignment="1">
      <alignment horizontal="center" vertical="top" wrapText="1"/>
    </xf>
    <xf numFmtId="2" fontId="16" fillId="0" borderId="38" xfId="0" applyNumberFormat="1" applyFont="1" applyFill="1" applyBorder="1" applyAlignment="1">
      <alignment horizontal="right" vertical="top" wrapText="1"/>
    </xf>
    <xf numFmtId="4" fontId="16" fillId="0" borderId="38" xfId="0" applyNumberFormat="1" applyFont="1" applyFill="1" applyBorder="1" applyAlignment="1">
      <alignment horizontal="right" vertical="top" wrapText="1"/>
    </xf>
    <xf numFmtId="2" fontId="19" fillId="12" borderId="38" xfId="0" applyNumberFormat="1" applyFont="1" applyFill="1" applyBorder="1" applyAlignment="1">
      <alignment horizontal="right" vertical="top" wrapText="1"/>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2" fontId="16" fillId="0" borderId="0" xfId="0" applyNumberFormat="1" applyFont="1" applyFill="1" applyBorder="1" applyAlignment="1">
      <alignment horizontal="right" vertical="center" wrapText="1"/>
    </xf>
    <xf numFmtId="4" fontId="16" fillId="0" borderId="0" xfId="0" applyNumberFormat="1" applyFont="1" applyFill="1" applyBorder="1" applyAlignment="1">
      <alignment horizontal="right" vertical="center" wrapText="1"/>
    </xf>
    <xf numFmtId="0" fontId="21" fillId="0" borderId="38" xfId="0" applyFont="1" applyFill="1" applyBorder="1" applyAlignment="1">
      <alignment horizontal="right" vertical="center" wrapText="1"/>
    </xf>
    <xf numFmtId="0" fontId="16" fillId="12" borderId="38" xfId="0" applyFont="1" applyFill="1" applyBorder="1" applyAlignment="1">
      <alignment horizontal="center" vertical="center" wrapText="1"/>
    </xf>
    <xf numFmtId="0" fontId="19" fillId="12" borderId="38" xfId="0" applyFont="1" applyFill="1" applyBorder="1" applyAlignment="1">
      <alignment horizontal="center" vertical="top" wrapText="1"/>
    </xf>
    <xf numFmtId="4" fontId="19" fillId="12" borderId="38" xfId="0" applyNumberFormat="1" applyFont="1" applyFill="1" applyBorder="1" applyAlignment="1">
      <alignment horizontal="right" vertical="top" wrapText="1"/>
    </xf>
    <xf numFmtId="0" fontId="21" fillId="12" borderId="38" xfId="0" applyFont="1" applyFill="1" applyBorder="1" applyAlignment="1">
      <alignment horizontal="left" vertical="center" wrapText="1"/>
    </xf>
    <xf numFmtId="0" fontId="15" fillId="0" borderId="38" xfId="0" applyFont="1" applyBorder="1" applyAlignment="1">
      <alignment vertical="center" wrapText="1"/>
    </xf>
    <xf numFmtId="4" fontId="19" fillId="0" borderId="39" xfId="0" applyNumberFormat="1" applyFont="1" applyFill="1" applyBorder="1" applyAlignment="1">
      <alignment horizontal="center" vertical="center"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10" xfId="0" applyFont="1" applyFill="1" applyBorder="1" applyAlignment="1">
      <alignment horizontal="center" vertical="center" wrapText="1"/>
    </xf>
    <xf numFmtId="0" fontId="17" fillId="2" borderId="11" xfId="0" applyFont="1" applyFill="1" applyBorder="1" applyAlignment="1">
      <alignment horizontal="left" vertical="top" wrapText="1"/>
    </xf>
    <xf numFmtId="0" fontId="17" fillId="7" borderId="6" xfId="0" applyFont="1" applyFill="1" applyBorder="1" applyAlignment="1">
      <alignment horizontal="left" vertical="top" wrapText="1"/>
    </xf>
    <xf numFmtId="0" fontId="17" fillId="7" borderId="7" xfId="0" applyFont="1" applyFill="1" applyBorder="1" applyAlignment="1">
      <alignment horizontal="left" vertical="top" wrapText="1"/>
    </xf>
    <xf numFmtId="0" fontId="17" fillId="7" borderId="8" xfId="0" applyFont="1" applyFill="1" applyBorder="1" applyAlignment="1">
      <alignment horizontal="left" vertical="top" wrapText="1"/>
    </xf>
    <xf numFmtId="0" fontId="15" fillId="12" borderId="38" xfId="0" applyFont="1" applyFill="1" applyBorder="1" applyAlignment="1">
      <alignment horizontal="left" vertical="center" wrapText="1"/>
    </xf>
    <xf numFmtId="2" fontId="16" fillId="12" borderId="38" xfId="0" applyNumberFormat="1" applyFont="1" applyFill="1" applyBorder="1" applyAlignment="1">
      <alignment horizontal="center" vertical="center" wrapText="1"/>
    </xf>
    <xf numFmtId="4" fontId="19" fillId="0" borderId="5" xfId="0" applyNumberFormat="1" applyFont="1" applyFill="1" applyBorder="1" applyAlignment="1">
      <alignment horizontal="center" vertical="center" wrapText="1"/>
    </xf>
    <xf numFmtId="164" fontId="17" fillId="9" borderId="3" xfId="0" applyNumberFormat="1" applyFont="1" applyFill="1" applyBorder="1" applyAlignment="1">
      <alignment horizontal="center" vertical="center" wrapText="1"/>
    </xf>
    <xf numFmtId="0" fontId="14" fillId="0" borderId="19" xfId="0" applyFont="1" applyFill="1" applyBorder="1"/>
    <xf numFmtId="0" fontId="14" fillId="0" borderId="20" xfId="0" applyFont="1" applyFill="1" applyBorder="1"/>
    <xf numFmtId="0" fontId="14" fillId="0" borderId="21" xfId="0" applyFont="1" applyFill="1" applyBorder="1"/>
    <xf numFmtId="0" fontId="14" fillId="0" borderId="26" xfId="1" applyFont="1" applyFill="1" applyBorder="1" applyAlignment="1">
      <alignment horizontal="center" vertical="distributed"/>
    </xf>
    <xf numFmtId="10" fontId="14" fillId="0" borderId="27" xfId="2" applyNumberFormat="1" applyFont="1" applyFill="1" applyBorder="1" applyAlignment="1">
      <alignment vertical="distributed"/>
    </xf>
    <xf numFmtId="10" fontId="14" fillId="0" borderId="28" xfId="3" applyNumberFormat="1" applyFont="1" applyFill="1" applyBorder="1" applyAlignment="1">
      <alignment horizontal="center" vertical="distributed"/>
    </xf>
    <xf numFmtId="10" fontId="14" fillId="0" borderId="28" xfId="3" applyNumberFormat="1" applyFont="1" applyFill="1" applyBorder="1" applyAlignment="1">
      <alignment horizontal="center" vertical="center"/>
    </xf>
    <xf numFmtId="10" fontId="14" fillId="0" borderId="27" xfId="3" applyNumberFormat="1" applyFont="1" applyFill="1" applyBorder="1" applyAlignment="1">
      <alignment horizontal="center" vertical="center"/>
    </xf>
    <xf numFmtId="43" fontId="14" fillId="0" borderId="26" xfId="2" applyNumberFormat="1" applyFont="1" applyFill="1" applyBorder="1" applyAlignment="1">
      <alignment vertical="distributed"/>
    </xf>
    <xf numFmtId="43" fontId="14" fillId="0" borderId="29" xfId="2" applyFont="1" applyFill="1" applyBorder="1" applyAlignment="1">
      <alignment horizontal="center" vertical="distributed"/>
    </xf>
    <xf numFmtId="43" fontId="14" fillId="0" borderId="29" xfId="2" applyFont="1" applyFill="1" applyBorder="1" applyAlignment="1">
      <alignment horizontal="center" vertical="center"/>
    </xf>
    <xf numFmtId="43" fontId="14" fillId="0" borderId="26" xfId="2" applyFont="1" applyFill="1" applyBorder="1" applyAlignment="1">
      <alignment horizontal="center" vertical="center"/>
    </xf>
    <xf numFmtId="43" fontId="14" fillId="0" borderId="26" xfId="2" applyFont="1" applyFill="1" applyBorder="1" applyAlignment="1">
      <alignment vertical="distributed"/>
    </xf>
    <xf numFmtId="43" fontId="0" fillId="0" borderId="0" xfId="0" applyNumberFormat="1"/>
    <xf numFmtId="4" fontId="14" fillId="12" borderId="30" xfId="1" applyNumberFormat="1" applyFont="1" applyFill="1" applyBorder="1" applyAlignment="1">
      <alignment horizontal="right" vertical="distributed"/>
    </xf>
    <xf numFmtId="10" fontId="14" fillId="12" borderId="15" xfId="3" applyNumberFormat="1" applyFont="1" applyFill="1" applyBorder="1" applyAlignment="1">
      <alignment horizontal="center" vertical="distributed"/>
    </xf>
    <xf numFmtId="10" fontId="14" fillId="12" borderId="31" xfId="3" applyNumberFormat="1" applyFont="1" applyFill="1" applyBorder="1" applyAlignment="1">
      <alignment horizontal="center" vertical="distributed"/>
    </xf>
    <xf numFmtId="4" fontId="14" fillId="12" borderId="32" xfId="1" applyNumberFormat="1" applyFont="1" applyFill="1" applyBorder="1" applyAlignment="1">
      <alignment horizontal="right" vertical="distributed"/>
    </xf>
    <xf numFmtId="43" fontId="14" fillId="12" borderId="18" xfId="2" applyFont="1" applyFill="1" applyBorder="1" applyAlignment="1">
      <alignment horizontal="center" vertical="distributed"/>
    </xf>
    <xf numFmtId="43" fontId="14" fillId="12" borderId="32" xfId="2" applyFont="1" applyFill="1" applyBorder="1" applyAlignment="1">
      <alignment horizontal="center" vertical="center"/>
    </xf>
    <xf numFmtId="4" fontId="13" fillId="12" borderId="32" xfId="1" applyNumberFormat="1" applyFont="1" applyFill="1" applyBorder="1" applyAlignment="1">
      <alignment horizontal="right" vertical="distributed"/>
    </xf>
    <xf numFmtId="10" fontId="13" fillId="12" borderId="15" xfId="3" applyNumberFormat="1" applyFont="1" applyFill="1" applyBorder="1" applyAlignment="1">
      <alignment horizontal="center" vertical="distributed"/>
    </xf>
    <xf numFmtId="10" fontId="13" fillId="12" borderId="15" xfId="3" applyNumberFormat="1" applyFont="1" applyFill="1" applyBorder="1" applyAlignment="1">
      <alignment horizontal="right" vertical="distributed"/>
    </xf>
    <xf numFmtId="10" fontId="13" fillId="12" borderId="31" xfId="3" applyNumberFormat="1" applyFont="1" applyFill="1" applyBorder="1" applyAlignment="1">
      <alignment horizontal="right" vertical="distributed"/>
    </xf>
    <xf numFmtId="4" fontId="22" fillId="12" borderId="32" xfId="1" applyNumberFormat="1" applyFont="1" applyFill="1" applyBorder="1" applyAlignment="1">
      <alignment horizontal="right" vertical="distributed"/>
    </xf>
    <xf numFmtId="43" fontId="13" fillId="12" borderId="18" xfId="2" applyFont="1" applyFill="1" applyBorder="1" applyAlignment="1">
      <alignment horizontal="center" vertical="distributed"/>
    </xf>
    <xf numFmtId="43" fontId="13" fillId="12" borderId="32" xfId="2" applyFont="1" applyFill="1" applyBorder="1" applyAlignment="1">
      <alignment horizontal="center" vertical="distributed"/>
    </xf>
    <xf numFmtId="0" fontId="17" fillId="6" borderId="14" xfId="0" applyFont="1" applyFill="1" applyBorder="1" applyAlignment="1">
      <alignment horizontal="center" vertical="center" wrapText="1"/>
    </xf>
    <xf numFmtId="0" fontId="23" fillId="0" borderId="38" xfId="0" applyFont="1" applyBorder="1" applyAlignment="1">
      <alignment horizontal="left" vertical="center"/>
    </xf>
    <xf numFmtId="0" fontId="17" fillId="8" borderId="6"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5" fillId="0" borderId="2" xfId="0" applyFont="1" applyBorder="1" applyAlignment="1">
      <alignment vertical="center"/>
    </xf>
    <xf numFmtId="0" fontId="15" fillId="0" borderId="3" xfId="0" applyFont="1" applyBorder="1" applyAlignment="1">
      <alignment vertical="center"/>
    </xf>
    <xf numFmtId="0" fontId="17" fillId="7" borderId="2" xfId="0" applyFont="1" applyFill="1" applyBorder="1" applyAlignment="1">
      <alignment horizontal="right" vertical="center" wrapText="1"/>
    </xf>
    <xf numFmtId="0" fontId="18" fillId="2" borderId="10" xfId="0" applyFont="1" applyFill="1" applyBorder="1" applyAlignment="1">
      <alignment horizontal="left" vertical="top" wrapText="1"/>
    </xf>
    <xf numFmtId="0" fontId="18" fillId="7" borderId="7" xfId="0" applyFont="1" applyFill="1" applyBorder="1" applyAlignment="1">
      <alignment horizontal="left" vertical="top" wrapText="1"/>
    </xf>
    <xf numFmtId="0" fontId="10" fillId="9" borderId="1" xfId="0" applyFont="1" applyFill="1" applyBorder="1" applyAlignment="1">
      <alignment horizontal="right" vertical="top" wrapText="1"/>
    </xf>
    <xf numFmtId="0" fontId="10" fillId="9" borderId="2" xfId="0" applyFont="1" applyFill="1" applyBorder="1" applyAlignment="1">
      <alignment horizontal="right" vertical="top" wrapText="1"/>
    </xf>
    <xf numFmtId="0" fontId="2" fillId="7" borderId="2" xfId="0" applyFont="1" applyFill="1" applyBorder="1" applyAlignment="1">
      <alignment horizontal="right" wrapText="1"/>
    </xf>
    <xf numFmtId="0" fontId="2" fillId="9" borderId="3" xfId="0" applyFont="1" applyFill="1" applyBorder="1" applyAlignment="1">
      <alignment horizontal="right" wrapText="1"/>
    </xf>
    <xf numFmtId="0" fontId="3" fillId="8" borderId="6"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17" fillId="2" borderId="10" xfId="0" applyFont="1" applyFill="1" applyBorder="1" applyAlignment="1">
      <alignment horizontal="left" vertical="top" wrapText="1"/>
    </xf>
    <xf numFmtId="0" fontId="17" fillId="7" borderId="7" xfId="0" applyFont="1" applyFill="1" applyBorder="1" applyAlignment="1">
      <alignment horizontal="left" vertical="top" wrapText="1"/>
    </xf>
    <xf numFmtId="0" fontId="14" fillId="12" borderId="15" xfId="1" applyFont="1" applyFill="1" applyBorder="1" applyAlignment="1">
      <alignment horizontal="center" vertical="distributed"/>
    </xf>
    <xf numFmtId="0" fontId="14" fillId="12" borderId="30" xfId="1" applyFont="1" applyFill="1" applyBorder="1" applyAlignment="1">
      <alignment horizontal="center" vertical="distributed"/>
    </xf>
    <xf numFmtId="0" fontId="14" fillId="12" borderId="19" xfId="1" applyFont="1" applyFill="1" applyBorder="1" applyAlignment="1">
      <alignment horizontal="center" vertical="distributed"/>
    </xf>
    <xf numFmtId="0" fontId="14" fillId="12" borderId="21" xfId="1" applyFont="1" applyFill="1" applyBorder="1" applyAlignment="1">
      <alignment horizontal="center" vertical="distributed"/>
    </xf>
    <xf numFmtId="49" fontId="22" fillId="12" borderId="15" xfId="1" applyNumberFormat="1" applyFont="1" applyFill="1" applyBorder="1" applyAlignment="1">
      <alignment horizontal="center" vertical="distributed"/>
    </xf>
    <xf numFmtId="49" fontId="22" fillId="12" borderId="30" xfId="1" applyNumberFormat="1" applyFont="1" applyFill="1" applyBorder="1" applyAlignment="1">
      <alignment horizontal="center" vertical="distributed"/>
    </xf>
    <xf numFmtId="49" fontId="22" fillId="12" borderId="19" xfId="1" applyNumberFormat="1" applyFont="1" applyFill="1" applyBorder="1" applyAlignment="1">
      <alignment horizontal="center" vertical="distributed"/>
    </xf>
    <xf numFmtId="49" fontId="22" fillId="12" borderId="21" xfId="1" applyNumberFormat="1" applyFont="1" applyFill="1" applyBorder="1" applyAlignment="1">
      <alignment horizontal="center" vertical="distributed"/>
    </xf>
    <xf numFmtId="0" fontId="13" fillId="0" borderId="0" xfId="0" applyFont="1" applyBorder="1" applyAlignment="1">
      <alignment horizontal="center"/>
    </xf>
    <xf numFmtId="0" fontId="13" fillId="0" borderId="20" xfId="0" applyFont="1" applyBorder="1" applyAlignment="1">
      <alignment horizontal="center"/>
    </xf>
    <xf numFmtId="49" fontId="14" fillId="0" borderId="27" xfId="1" applyNumberFormat="1" applyFont="1" applyFill="1" applyBorder="1" applyAlignment="1">
      <alignment horizontal="center" vertical="distributed"/>
    </xf>
    <xf numFmtId="49" fontId="14" fillId="0" borderId="25" xfId="1" applyNumberFormat="1" applyFont="1" applyFill="1" applyBorder="1" applyAlignment="1">
      <alignment horizontal="center" vertical="distributed"/>
    </xf>
    <xf numFmtId="0" fontId="14" fillId="0" borderId="27" xfId="1" applyFont="1" applyFill="1" applyBorder="1" applyAlignment="1">
      <alignment horizontal="left" vertical="distributed"/>
    </xf>
    <xf numFmtId="0" fontId="14" fillId="0" borderId="25" xfId="1" applyFont="1" applyFill="1" applyBorder="1" applyAlignment="1">
      <alignment horizontal="left" vertical="distributed"/>
    </xf>
    <xf numFmtId="0" fontId="13" fillId="0" borderId="18"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4" fillId="12" borderId="18" xfId="0" applyFont="1" applyFill="1" applyBorder="1" applyAlignment="1">
      <alignment horizontal="center" vertical="center"/>
    </xf>
    <xf numFmtId="0" fontId="14" fillId="12" borderId="16" xfId="0" applyFont="1" applyFill="1" applyBorder="1" applyAlignment="1">
      <alignment horizontal="center" vertical="center"/>
    </xf>
    <xf numFmtId="0" fontId="14" fillId="12" borderId="17" xfId="0" applyFont="1" applyFill="1" applyBorder="1" applyAlignment="1">
      <alignment horizontal="center" vertical="center"/>
    </xf>
    <xf numFmtId="0" fontId="14" fillId="0" borderId="22" xfId="1" applyFont="1" applyFill="1" applyBorder="1" applyAlignment="1">
      <alignment horizontal="center" vertical="center"/>
    </xf>
    <xf numFmtId="0" fontId="14" fillId="0" borderId="25" xfId="1" applyFont="1" applyFill="1" applyBorder="1" applyAlignment="1">
      <alignment horizontal="center" vertical="center"/>
    </xf>
    <xf numFmtId="0" fontId="14" fillId="0" borderId="22" xfId="1" applyFont="1" applyFill="1" applyBorder="1" applyAlignment="1">
      <alignment horizontal="center" vertical="center" wrapText="1"/>
    </xf>
    <xf numFmtId="0" fontId="14" fillId="0" borderId="22" xfId="1" applyFont="1" applyFill="1" applyBorder="1" applyAlignment="1">
      <alignment horizontal="center" vertical="distributed"/>
    </xf>
    <xf numFmtId="0" fontId="14" fillId="0" borderId="23" xfId="1" applyFont="1" applyFill="1" applyBorder="1" applyAlignment="1">
      <alignment horizontal="center" vertical="center"/>
    </xf>
    <xf numFmtId="0" fontId="14" fillId="0" borderId="24" xfId="1" applyFont="1" applyFill="1" applyBorder="1" applyAlignment="1">
      <alignment horizontal="center" vertical="center"/>
    </xf>
  </cellXfs>
  <cellStyles count="4">
    <cellStyle name="Normal" xfId="0" builtinId="0"/>
    <cellStyle name="Normal 39" xfId="1" xr:uid="{00000000-0005-0000-0000-000001000000}"/>
    <cellStyle name="Porcentagem 7" xfId="3" xr:uid="{00000000-0005-0000-0000-000002000000}"/>
    <cellStyle name="Vírgula 1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http://www.altojequitiba.mg.gov.br/images/brasao.jpg" TargetMode="External"/><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http://www.altojequitiba.mg.gov.br/images/brasao.jpg" TargetMode="External"/><Relationship Id="rId2" Type="http://schemas.openxmlformats.org/officeDocument/2006/relationships/image" Target="../media/image4.jpeg"/><Relationship Id="rId1" Type="http://schemas.openxmlformats.org/officeDocument/2006/relationships/image" Target="../media/image3.jfif"/></Relationships>
</file>

<file path=xl/drawings/_rels/drawing3.xml.rels><?xml version="1.0" encoding="UTF-8" standalone="yes"?>
<Relationships xmlns="http://schemas.openxmlformats.org/package/2006/relationships"><Relationship Id="rId3" Type="http://schemas.openxmlformats.org/officeDocument/2006/relationships/image" Target="http://www.altojequitiba.mg.gov.br/images/brasao.jpg" TargetMode="External"/><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7</xdr:col>
      <xdr:colOff>721179</xdr:colOff>
      <xdr:row>0</xdr:row>
      <xdr:rowOff>176892</xdr:rowOff>
    </xdr:from>
    <xdr:to>
      <xdr:col>8</xdr:col>
      <xdr:colOff>595313</xdr:colOff>
      <xdr:row>1</xdr:row>
      <xdr:rowOff>702469</xdr:rowOff>
    </xdr:to>
    <xdr:pic>
      <xdr:nvPicPr>
        <xdr:cNvPr id="2" name="Imagem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8554" y="176892"/>
          <a:ext cx="862352" cy="823233"/>
        </a:xfrm>
        <a:prstGeom prst="rect">
          <a:avLst/>
        </a:prstGeom>
      </xdr:spPr>
    </xdr:pic>
    <xdr:clientData/>
  </xdr:twoCellAnchor>
  <xdr:twoCellAnchor>
    <xdr:from>
      <xdr:col>1</xdr:col>
      <xdr:colOff>83344</xdr:colOff>
      <xdr:row>0</xdr:row>
      <xdr:rowOff>85725</xdr:rowOff>
    </xdr:from>
    <xdr:to>
      <xdr:col>2</xdr:col>
      <xdr:colOff>158077</xdr:colOff>
      <xdr:row>1</xdr:row>
      <xdr:rowOff>738188</xdr:rowOff>
    </xdr:to>
    <xdr:pic>
      <xdr:nvPicPr>
        <xdr:cNvPr id="3" name="Imagem 2">
          <a:extLst>
            <a:ext uri="{FF2B5EF4-FFF2-40B4-BE49-F238E27FC236}">
              <a16:creationId xmlns:a16="http://schemas.microsoft.com/office/drawing/2014/main" id="{0E8217DD-DBE7-44BB-B7AA-FA8C8CA6BC16}"/>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714375" y="85725"/>
          <a:ext cx="860546" cy="950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1352210</xdr:colOff>
      <xdr:row>0</xdr:row>
      <xdr:rowOff>45923</xdr:rowOff>
    </xdr:from>
    <xdr:to>
      <xdr:col>6</xdr:col>
      <xdr:colOff>2297906</xdr:colOff>
      <xdr:row>1</xdr:row>
      <xdr:rowOff>654844</xdr:rowOff>
    </xdr:to>
    <xdr:pic>
      <xdr:nvPicPr>
        <xdr:cNvPr id="2" name="Imagem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67710" y="45923"/>
          <a:ext cx="945696" cy="906577"/>
        </a:xfrm>
        <a:prstGeom prst="rect">
          <a:avLst/>
        </a:prstGeom>
      </xdr:spPr>
    </xdr:pic>
    <xdr:clientData/>
  </xdr:twoCellAnchor>
  <xdr:twoCellAnchor>
    <xdr:from>
      <xdr:col>0</xdr:col>
      <xdr:colOff>738187</xdr:colOff>
      <xdr:row>0</xdr:row>
      <xdr:rowOff>107157</xdr:rowOff>
    </xdr:from>
    <xdr:to>
      <xdr:col>2</xdr:col>
      <xdr:colOff>66106</xdr:colOff>
      <xdr:row>1</xdr:row>
      <xdr:rowOff>750095</xdr:rowOff>
    </xdr:to>
    <xdr:pic>
      <xdr:nvPicPr>
        <xdr:cNvPr id="3" name="Imagem 2">
          <a:extLst>
            <a:ext uri="{FF2B5EF4-FFF2-40B4-BE49-F238E27FC236}">
              <a16:creationId xmlns:a16="http://schemas.microsoft.com/office/drawing/2014/main" id="{92427C0C-656F-4DE9-8AF8-FF89CE8B1308}"/>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738187" y="107157"/>
          <a:ext cx="851919" cy="940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523875</xdr:colOff>
      <xdr:row>0</xdr:row>
      <xdr:rowOff>85725</xdr:rowOff>
    </xdr:from>
    <xdr:to>
      <xdr:col>5</xdr:col>
      <xdr:colOff>1181100</xdr:colOff>
      <xdr:row>0</xdr:row>
      <xdr:rowOff>742950</xdr:rowOff>
    </xdr:to>
    <xdr:pic>
      <xdr:nvPicPr>
        <xdr:cNvPr id="2" name="Imagem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5550" y="85725"/>
          <a:ext cx="657225" cy="657225"/>
        </a:xfrm>
        <a:prstGeom prst="rect">
          <a:avLst/>
        </a:prstGeom>
      </xdr:spPr>
    </xdr:pic>
    <xdr:clientData/>
  </xdr:twoCellAnchor>
  <xdr:twoCellAnchor>
    <xdr:from>
      <xdr:col>0</xdr:col>
      <xdr:colOff>428625</xdr:colOff>
      <xdr:row>0</xdr:row>
      <xdr:rowOff>114301</xdr:rowOff>
    </xdr:from>
    <xdr:to>
      <xdr:col>1</xdr:col>
      <xdr:colOff>389851</xdr:colOff>
      <xdr:row>0</xdr:row>
      <xdr:rowOff>828675</xdr:rowOff>
    </xdr:to>
    <xdr:pic>
      <xdr:nvPicPr>
        <xdr:cNvPr id="3" name="Imagem 2">
          <a:extLst>
            <a:ext uri="{FF2B5EF4-FFF2-40B4-BE49-F238E27FC236}">
              <a16:creationId xmlns:a16="http://schemas.microsoft.com/office/drawing/2014/main" id="{11EFA533-86AD-478E-A1AC-71924E03243B}"/>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428625" y="114301"/>
          <a:ext cx="647026" cy="714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tabSelected="1" showOutlineSymbols="0" showWhiteSpace="0" topLeftCell="A10" zoomScale="80" zoomScaleNormal="80" workbookViewId="0">
      <selection activeCell="N4" sqref="N4"/>
    </sheetView>
  </sheetViews>
  <sheetFormatPr defaultRowHeight="14.25" x14ac:dyDescent="0.2"/>
  <cols>
    <col min="1" max="1" width="8.25" customWidth="1"/>
    <col min="2" max="2" width="10.375" customWidth="1"/>
    <col min="3" max="3" width="11.875" customWidth="1"/>
    <col min="4" max="4" width="65.5" customWidth="1"/>
    <col min="5" max="5" width="9.625" customWidth="1"/>
    <col min="6" max="8" width="13" bestFit="1" customWidth="1"/>
    <col min="9" max="9" width="15.25" customWidth="1"/>
  </cols>
  <sheetData>
    <row r="1" spans="1:12" ht="23.25" customHeight="1" x14ac:dyDescent="0.2">
      <c r="A1" s="5"/>
      <c r="B1" s="16"/>
      <c r="C1" s="16"/>
      <c r="D1" s="33" t="s">
        <v>120</v>
      </c>
      <c r="E1" s="133" t="s">
        <v>0</v>
      </c>
      <c r="F1" s="133"/>
      <c r="G1" s="133" t="s">
        <v>1</v>
      </c>
      <c r="H1" s="133"/>
      <c r="I1" s="17"/>
    </row>
    <row r="2" spans="1:12" ht="66" customHeight="1" x14ac:dyDescent="0.2">
      <c r="A2" s="6"/>
      <c r="B2" s="18"/>
      <c r="C2" s="18"/>
      <c r="D2" s="34" t="s">
        <v>110</v>
      </c>
      <c r="E2" s="134" t="s">
        <v>90</v>
      </c>
      <c r="F2" s="134"/>
      <c r="G2" s="134" t="s">
        <v>2</v>
      </c>
      <c r="H2" s="134"/>
      <c r="I2" s="19"/>
    </row>
    <row r="3" spans="1:12" ht="22.5" customHeight="1" x14ac:dyDescent="0.2">
      <c r="A3" s="129" t="s">
        <v>54</v>
      </c>
      <c r="B3" s="130"/>
      <c r="C3" s="130"/>
      <c r="D3" s="130"/>
      <c r="E3" s="130"/>
      <c r="F3" s="130"/>
      <c r="G3" s="130"/>
      <c r="H3" s="130"/>
      <c r="I3" s="131"/>
    </row>
    <row r="4" spans="1:12" ht="30" customHeight="1" x14ac:dyDescent="0.2">
      <c r="A4" s="43" t="s">
        <v>11</v>
      </c>
      <c r="B4" s="44" t="s">
        <v>60</v>
      </c>
      <c r="C4" s="45" t="s">
        <v>61</v>
      </c>
      <c r="D4" s="46" t="s">
        <v>55</v>
      </c>
      <c r="E4" s="47" t="s">
        <v>45</v>
      </c>
      <c r="F4" s="44" t="s">
        <v>56</v>
      </c>
      <c r="G4" s="44" t="s">
        <v>57</v>
      </c>
      <c r="H4" s="48" t="s">
        <v>58</v>
      </c>
      <c r="I4" s="49" t="s">
        <v>59</v>
      </c>
    </row>
    <row r="5" spans="1:12" ht="24" customHeight="1" x14ac:dyDescent="0.2">
      <c r="A5" s="50">
        <v>1</v>
      </c>
      <c r="B5" s="51"/>
      <c r="C5" s="51"/>
      <c r="D5" s="52" t="s">
        <v>3</v>
      </c>
      <c r="E5" s="51"/>
      <c r="F5" s="53"/>
      <c r="G5" s="51"/>
      <c r="H5" s="51"/>
      <c r="I5" s="54"/>
    </row>
    <row r="6" spans="1:12" ht="56.25" customHeight="1" x14ac:dyDescent="0.2">
      <c r="A6" s="55" t="s">
        <v>4</v>
      </c>
      <c r="B6" s="56" t="s">
        <v>40</v>
      </c>
      <c r="C6" s="56" t="s">
        <v>5</v>
      </c>
      <c r="D6" s="57" t="s">
        <v>119</v>
      </c>
      <c r="E6" s="56" t="s">
        <v>38</v>
      </c>
      <c r="F6" s="58">
        <f>MC!F6</f>
        <v>3</v>
      </c>
      <c r="G6" s="59">
        <v>310.26</v>
      </c>
      <c r="H6" s="59">
        <f>G6*1.2328</f>
        <v>382.48852799999997</v>
      </c>
      <c r="I6" s="60">
        <f>F6*H6</f>
        <v>1147.465584</v>
      </c>
    </row>
    <row r="7" spans="1:12" ht="39" customHeight="1" x14ac:dyDescent="0.2">
      <c r="A7" s="55" t="s">
        <v>39</v>
      </c>
      <c r="B7" s="56" t="s">
        <v>42</v>
      </c>
      <c r="C7" s="56" t="s">
        <v>5</v>
      </c>
      <c r="D7" s="57" t="s">
        <v>41</v>
      </c>
      <c r="E7" s="56" t="s">
        <v>38</v>
      </c>
      <c r="F7" s="58">
        <f>MC!F7</f>
        <v>170.18</v>
      </c>
      <c r="G7" s="59">
        <v>23.9</v>
      </c>
      <c r="H7" s="59">
        <f t="shared" ref="H7:H12" si="0">G7*1.2328</f>
        <v>29.463919999999995</v>
      </c>
      <c r="I7" s="60">
        <f t="shared" ref="I7:I8" si="1">F7*H7</f>
        <v>5014.1699055999989</v>
      </c>
    </row>
    <row r="8" spans="1:12" ht="45.75" customHeight="1" x14ac:dyDescent="0.2">
      <c r="A8" s="55" t="s">
        <v>43</v>
      </c>
      <c r="B8" s="56" t="s">
        <v>49</v>
      </c>
      <c r="C8" s="56" t="s">
        <v>5</v>
      </c>
      <c r="D8" s="57" t="s">
        <v>44</v>
      </c>
      <c r="E8" s="56" t="s">
        <v>38</v>
      </c>
      <c r="F8" s="58">
        <f>MC!F8</f>
        <v>170.18</v>
      </c>
      <c r="G8" s="59">
        <v>22.25</v>
      </c>
      <c r="H8" s="59">
        <f t="shared" si="0"/>
        <v>27.429799999999997</v>
      </c>
      <c r="I8" s="60">
        <f t="shared" si="1"/>
        <v>4668.0033639999992</v>
      </c>
    </row>
    <row r="9" spans="1:12" ht="48" customHeight="1" x14ac:dyDescent="0.2">
      <c r="A9" s="55" t="s">
        <v>36</v>
      </c>
      <c r="B9" s="56" t="s">
        <v>68</v>
      </c>
      <c r="C9" s="56" t="s">
        <v>5</v>
      </c>
      <c r="D9" s="32" t="s">
        <v>67</v>
      </c>
      <c r="E9" s="56" t="s">
        <v>8</v>
      </c>
      <c r="F9" s="58">
        <f>MC!F9</f>
        <v>33.700000000000003</v>
      </c>
      <c r="G9" s="59">
        <v>4.5999999999999996</v>
      </c>
      <c r="H9" s="59">
        <f t="shared" si="0"/>
        <v>5.6708799999999995</v>
      </c>
      <c r="I9" s="60">
        <f t="shared" ref="I9:I12" si="2">F9*H9</f>
        <v>191.108656</v>
      </c>
    </row>
    <row r="10" spans="1:12" ht="43.5" customHeight="1" x14ac:dyDescent="0.2">
      <c r="A10" s="55" t="s">
        <v>69</v>
      </c>
      <c r="B10" s="56" t="s">
        <v>71</v>
      </c>
      <c r="C10" s="56" t="s">
        <v>5</v>
      </c>
      <c r="D10" s="71" t="s">
        <v>70</v>
      </c>
      <c r="E10" s="56" t="s">
        <v>8</v>
      </c>
      <c r="F10" s="58">
        <f>MC!F10</f>
        <v>24</v>
      </c>
      <c r="G10" s="59">
        <v>5.5</v>
      </c>
      <c r="H10" s="59">
        <f t="shared" si="0"/>
        <v>6.7803999999999993</v>
      </c>
      <c r="I10" s="60">
        <f t="shared" si="2"/>
        <v>162.72959999999998</v>
      </c>
    </row>
    <row r="11" spans="1:12" ht="23.25" customHeight="1" x14ac:dyDescent="0.2">
      <c r="A11" s="55" t="s">
        <v>111</v>
      </c>
      <c r="B11" s="56" t="s">
        <v>113</v>
      </c>
      <c r="C11" s="56" t="s">
        <v>5</v>
      </c>
      <c r="D11" s="126" t="s">
        <v>115</v>
      </c>
      <c r="E11" s="56" t="s">
        <v>38</v>
      </c>
      <c r="F11" s="58">
        <f>MC!F11</f>
        <v>340.36</v>
      </c>
      <c r="G11" s="59">
        <v>10.36</v>
      </c>
      <c r="H11" s="59">
        <f t="shared" si="0"/>
        <v>12.771807999999998</v>
      </c>
      <c r="I11" s="60">
        <f t="shared" si="2"/>
        <v>4347.0125708799997</v>
      </c>
    </row>
    <row r="12" spans="1:12" ht="33" customHeight="1" x14ac:dyDescent="0.2">
      <c r="A12" s="55" t="s">
        <v>112</v>
      </c>
      <c r="B12" s="56" t="s">
        <v>114</v>
      </c>
      <c r="C12" s="56" t="s">
        <v>5</v>
      </c>
      <c r="D12" s="32" t="s">
        <v>116</v>
      </c>
      <c r="E12" s="56" t="s">
        <v>38</v>
      </c>
      <c r="F12" s="58">
        <f>MC!F12</f>
        <v>340.36</v>
      </c>
      <c r="G12" s="59">
        <v>29.26</v>
      </c>
      <c r="H12" s="59">
        <f t="shared" si="0"/>
        <v>36.071728</v>
      </c>
      <c r="I12" s="60">
        <f t="shared" si="2"/>
        <v>12277.37334208</v>
      </c>
    </row>
    <row r="13" spans="1:12" ht="18" customHeight="1" x14ac:dyDescent="0.2">
      <c r="A13" s="61"/>
      <c r="B13" s="62"/>
      <c r="C13" s="63"/>
      <c r="D13" s="80" t="s">
        <v>53</v>
      </c>
      <c r="E13" s="64"/>
      <c r="F13" s="65"/>
      <c r="G13" s="66"/>
      <c r="H13" s="66"/>
      <c r="I13" s="86">
        <f>SUM(I6:I12)</f>
        <v>27807.863022559999</v>
      </c>
    </row>
    <row r="14" spans="1:12" ht="24" customHeight="1" x14ac:dyDescent="0.2">
      <c r="A14" s="50" t="s">
        <v>6</v>
      </c>
      <c r="B14" s="67"/>
      <c r="C14" s="67"/>
      <c r="D14" s="52" t="s">
        <v>37</v>
      </c>
      <c r="E14" s="68"/>
      <c r="F14" s="69"/>
      <c r="G14" s="68"/>
      <c r="H14" s="68"/>
      <c r="I14" s="70"/>
    </row>
    <row r="15" spans="1:12" ht="24" customHeight="1" x14ac:dyDescent="0.2">
      <c r="A15" s="55" t="s">
        <v>47</v>
      </c>
      <c r="B15" s="56" t="s">
        <v>48</v>
      </c>
      <c r="C15" s="56" t="s">
        <v>5</v>
      </c>
      <c r="D15" s="71" t="s">
        <v>46</v>
      </c>
      <c r="E15" s="56" t="s">
        <v>38</v>
      </c>
      <c r="F15" s="58">
        <f>MC!F14</f>
        <v>170.18</v>
      </c>
      <c r="G15" s="59">
        <v>149.63</v>
      </c>
      <c r="H15" s="59">
        <f t="shared" ref="H15:H18" si="3">G15*1.2328</f>
        <v>184.46386399999997</v>
      </c>
      <c r="I15" s="60">
        <f t="shared" ref="I15" si="4">F15*H15</f>
        <v>31392.060375519995</v>
      </c>
      <c r="L15" s="42"/>
    </row>
    <row r="16" spans="1:12" ht="24" customHeight="1" x14ac:dyDescent="0.2">
      <c r="A16" s="55" t="s">
        <v>51</v>
      </c>
      <c r="B16" s="56" t="s">
        <v>52</v>
      </c>
      <c r="C16" s="56" t="s">
        <v>5</v>
      </c>
      <c r="D16" s="71" t="s">
        <v>50</v>
      </c>
      <c r="E16" s="56" t="s">
        <v>8</v>
      </c>
      <c r="F16" s="58">
        <f>MC!F15</f>
        <v>38.75</v>
      </c>
      <c r="G16" s="59">
        <v>46.11</v>
      </c>
      <c r="H16" s="59">
        <f t="shared" si="3"/>
        <v>56.844407999999994</v>
      </c>
      <c r="I16" s="60">
        <f t="shared" ref="I16:I17" si="5">F16*H16</f>
        <v>2202.7208099999998</v>
      </c>
    </row>
    <row r="17" spans="1:9" ht="33.75" customHeight="1" x14ac:dyDescent="0.2">
      <c r="A17" s="55" t="s">
        <v>103</v>
      </c>
      <c r="B17" s="56" t="s">
        <v>64</v>
      </c>
      <c r="C17" s="56" t="s">
        <v>5</v>
      </c>
      <c r="D17" s="71" t="s">
        <v>63</v>
      </c>
      <c r="E17" s="56" t="s">
        <v>38</v>
      </c>
      <c r="F17" s="58">
        <f>MC!F16</f>
        <v>51.05</v>
      </c>
      <c r="G17" s="59">
        <v>127.64</v>
      </c>
      <c r="H17" s="59">
        <f t="shared" si="3"/>
        <v>157.354592</v>
      </c>
      <c r="I17" s="60">
        <f t="shared" si="5"/>
        <v>8032.951921599999</v>
      </c>
    </row>
    <row r="18" spans="1:9" ht="29.25" customHeight="1" x14ac:dyDescent="0.2">
      <c r="A18" s="55" t="s">
        <v>104</v>
      </c>
      <c r="B18" s="56" t="s">
        <v>74</v>
      </c>
      <c r="C18" s="56" t="s">
        <v>5</v>
      </c>
      <c r="D18" s="32" t="s">
        <v>72</v>
      </c>
      <c r="E18" s="56" t="s">
        <v>8</v>
      </c>
      <c r="F18" s="58">
        <f>MC!F17</f>
        <v>16.850000000000001</v>
      </c>
      <c r="G18" s="59">
        <v>35.08</v>
      </c>
      <c r="H18" s="59">
        <f t="shared" si="3"/>
        <v>43.246623999999997</v>
      </c>
      <c r="I18" s="60">
        <f t="shared" ref="I18" si="6">F18*H18</f>
        <v>728.70561440000006</v>
      </c>
    </row>
    <row r="19" spans="1:9" ht="26.1" customHeight="1" x14ac:dyDescent="0.2">
      <c r="A19" s="55"/>
      <c r="B19" s="56"/>
      <c r="C19" s="56"/>
      <c r="D19" s="80" t="s">
        <v>53</v>
      </c>
      <c r="E19" s="72"/>
      <c r="F19" s="73"/>
      <c r="G19" s="74"/>
      <c r="H19" s="74"/>
      <c r="I19" s="86">
        <f>SUM(I15:I18)</f>
        <v>42356.438721519997</v>
      </c>
    </row>
    <row r="20" spans="1:9" ht="19.5" customHeight="1" x14ac:dyDescent="0.2">
      <c r="A20" s="50">
        <v>3</v>
      </c>
      <c r="B20" s="67"/>
      <c r="C20" s="67"/>
      <c r="D20" s="84" t="s">
        <v>79</v>
      </c>
      <c r="E20" s="82"/>
      <c r="F20" s="75"/>
      <c r="G20" s="83"/>
      <c r="H20" s="83"/>
      <c r="I20" s="70"/>
    </row>
    <row r="21" spans="1:9" ht="72.75" customHeight="1" x14ac:dyDescent="0.2">
      <c r="A21" s="55" t="s">
        <v>82</v>
      </c>
      <c r="B21" s="56" t="s">
        <v>81</v>
      </c>
      <c r="C21" s="56" t="s">
        <v>5</v>
      </c>
      <c r="D21" s="71" t="s">
        <v>76</v>
      </c>
      <c r="E21" s="56" t="s">
        <v>45</v>
      </c>
      <c r="F21" s="58">
        <f>MC!F19</f>
        <v>6</v>
      </c>
      <c r="G21" s="59">
        <v>150.12</v>
      </c>
      <c r="H21" s="59">
        <f t="shared" ref="H21:H25" si="7">G21*1.2328</f>
        <v>185.067936</v>
      </c>
      <c r="I21" s="60">
        <f t="shared" ref="I21:I25" si="8">F21*H21</f>
        <v>1110.407616</v>
      </c>
    </row>
    <row r="22" spans="1:9" ht="85.5" customHeight="1" x14ac:dyDescent="0.2">
      <c r="A22" s="55" t="s">
        <v>62</v>
      </c>
      <c r="B22" s="56" t="s">
        <v>83</v>
      </c>
      <c r="C22" s="56" t="s">
        <v>5</v>
      </c>
      <c r="D22" s="85" t="s">
        <v>77</v>
      </c>
      <c r="E22" s="56" t="s">
        <v>45</v>
      </c>
      <c r="F22" s="58">
        <f>MC!F20</f>
        <v>3</v>
      </c>
      <c r="G22" s="59">
        <v>239.83</v>
      </c>
      <c r="H22" s="59">
        <f t="shared" si="7"/>
        <v>295.66242399999999</v>
      </c>
      <c r="I22" s="60">
        <f t="shared" si="8"/>
        <v>886.98727199999996</v>
      </c>
    </row>
    <row r="23" spans="1:9" ht="87.75" customHeight="1" x14ac:dyDescent="0.2">
      <c r="A23" s="55" t="s">
        <v>73</v>
      </c>
      <c r="B23" s="56" t="s">
        <v>84</v>
      </c>
      <c r="C23" s="56" t="s">
        <v>5</v>
      </c>
      <c r="D23" s="71" t="s">
        <v>78</v>
      </c>
      <c r="E23" s="56" t="s">
        <v>45</v>
      </c>
      <c r="F23" s="58">
        <f>MC!F21</f>
        <v>3</v>
      </c>
      <c r="G23" s="59">
        <v>288.93</v>
      </c>
      <c r="H23" s="59">
        <f t="shared" si="7"/>
        <v>356.192904</v>
      </c>
      <c r="I23" s="60">
        <f t="shared" si="8"/>
        <v>1068.578712</v>
      </c>
    </row>
    <row r="24" spans="1:9" ht="85.5" customHeight="1" x14ac:dyDescent="0.2">
      <c r="A24" s="55" t="s">
        <v>86</v>
      </c>
      <c r="B24" s="56" t="s">
        <v>87</v>
      </c>
      <c r="C24" s="56" t="s">
        <v>5</v>
      </c>
      <c r="D24" s="71" t="s">
        <v>80</v>
      </c>
      <c r="E24" s="56" t="s">
        <v>45</v>
      </c>
      <c r="F24" s="58">
        <f>MC!F22</f>
        <v>1</v>
      </c>
      <c r="G24" s="59">
        <v>194.77</v>
      </c>
      <c r="H24" s="59">
        <f t="shared" si="7"/>
        <v>240.11245599999998</v>
      </c>
      <c r="I24" s="60">
        <f t="shared" si="8"/>
        <v>240.11245599999998</v>
      </c>
    </row>
    <row r="25" spans="1:9" ht="78" customHeight="1" x14ac:dyDescent="0.2">
      <c r="A25" s="55" t="s">
        <v>89</v>
      </c>
      <c r="B25" s="56" t="s">
        <v>88</v>
      </c>
      <c r="C25" s="56" t="s">
        <v>5</v>
      </c>
      <c r="D25" s="71" t="s">
        <v>85</v>
      </c>
      <c r="E25" s="56" t="s">
        <v>45</v>
      </c>
      <c r="F25" s="58">
        <f>MC!F23</f>
        <v>1</v>
      </c>
      <c r="G25" s="59">
        <v>281.27</v>
      </c>
      <c r="H25" s="59">
        <f t="shared" si="7"/>
        <v>346.74965599999996</v>
      </c>
      <c r="I25" s="60">
        <f t="shared" si="8"/>
        <v>346.74965599999996</v>
      </c>
    </row>
    <row r="26" spans="1:9" ht="26.1" customHeight="1" x14ac:dyDescent="0.2">
      <c r="A26" s="55"/>
      <c r="B26" s="56"/>
      <c r="C26" s="56"/>
      <c r="D26" s="80" t="s">
        <v>53</v>
      </c>
      <c r="E26" s="72"/>
      <c r="F26" s="73"/>
      <c r="G26" s="74"/>
      <c r="H26" s="74"/>
      <c r="I26" s="86">
        <f>SUM(I21:I25)</f>
        <v>3652.8357119999996</v>
      </c>
    </row>
    <row r="27" spans="1:9" ht="24" customHeight="1" x14ac:dyDescent="0.2">
      <c r="A27" s="50">
        <v>4</v>
      </c>
      <c r="B27" s="67"/>
      <c r="C27" s="67"/>
      <c r="D27" s="52" t="s">
        <v>9</v>
      </c>
      <c r="E27" s="68"/>
      <c r="F27" s="75"/>
      <c r="G27" s="68"/>
      <c r="H27" s="68"/>
      <c r="I27" s="70"/>
    </row>
    <row r="28" spans="1:9" ht="26.1" customHeight="1" x14ac:dyDescent="0.2">
      <c r="A28" s="55" t="s">
        <v>75</v>
      </c>
      <c r="B28" s="56" t="s">
        <v>66</v>
      </c>
      <c r="C28" s="56" t="s">
        <v>5</v>
      </c>
      <c r="D28" s="71" t="s">
        <v>65</v>
      </c>
      <c r="E28" s="56"/>
      <c r="F28" s="58">
        <f>MC!F25</f>
        <v>119.75</v>
      </c>
      <c r="G28" s="59">
        <v>7.18</v>
      </c>
      <c r="H28" s="59">
        <f t="shared" ref="H28" si="9">G28*1.2328</f>
        <v>8.8515039999999985</v>
      </c>
      <c r="I28" s="60">
        <f t="shared" ref="I28" si="10">F28*H28</f>
        <v>1059.9676039999997</v>
      </c>
    </row>
    <row r="29" spans="1:9" ht="26.1" customHeight="1" x14ac:dyDescent="0.2">
      <c r="A29" s="76"/>
      <c r="B29" s="77"/>
      <c r="C29" s="77"/>
      <c r="D29" s="80" t="s">
        <v>53</v>
      </c>
      <c r="E29" s="77"/>
      <c r="F29" s="78"/>
      <c r="G29" s="79"/>
      <c r="H29" s="79"/>
      <c r="I29" s="96">
        <f>SUM(I28)</f>
        <v>1059.9676039999997</v>
      </c>
    </row>
    <row r="30" spans="1:9" ht="24" customHeight="1" x14ac:dyDescent="0.2">
      <c r="A30" s="135"/>
      <c r="B30" s="136"/>
      <c r="C30" s="136"/>
      <c r="D30" s="12"/>
      <c r="E30" s="20"/>
      <c r="F30" s="132" t="s">
        <v>106</v>
      </c>
      <c r="G30" s="132"/>
      <c r="H30" s="132"/>
      <c r="I30" s="97">
        <f>I13+I19+I26+I29</f>
        <v>74877.105060080008</v>
      </c>
    </row>
    <row r="31" spans="1:9" x14ac:dyDescent="0.2">
      <c r="A31" s="39"/>
      <c r="B31" s="40"/>
      <c r="C31" s="40"/>
      <c r="D31" s="1"/>
      <c r="E31" s="2"/>
      <c r="F31" s="8"/>
      <c r="G31" s="9"/>
      <c r="H31" s="10"/>
      <c r="I31" s="11"/>
    </row>
    <row r="32" spans="1:9" ht="60" customHeight="1" x14ac:dyDescent="0.2">
      <c r="A32" s="127" t="s">
        <v>31</v>
      </c>
      <c r="B32" s="128"/>
      <c r="C32" s="128"/>
      <c r="D32" s="41" t="s">
        <v>30</v>
      </c>
      <c r="E32" s="3"/>
      <c r="F32" s="3"/>
      <c r="G32" s="3"/>
      <c r="H32" s="3"/>
      <c r="I32" s="4"/>
    </row>
  </sheetData>
  <mergeCells count="8">
    <mergeCell ref="A32:C32"/>
    <mergeCell ref="A3:I3"/>
    <mergeCell ref="F30:H30"/>
    <mergeCell ref="E1:F1"/>
    <mergeCell ref="G1:H1"/>
    <mergeCell ref="E2:F2"/>
    <mergeCell ref="G2:H2"/>
    <mergeCell ref="A30:C30"/>
  </mergeCells>
  <pageMargins left="0.51181102362204722" right="0.51181102362204722" top="0.98425196850393704" bottom="0.98425196850393704" header="0.51181102362204722" footer="0.51181102362204722"/>
  <pageSetup paperSize="9" scale="78" fitToHeight="0" orientation="landscape" r:id="rId1"/>
  <headerFooter>
    <oddHeader xml:space="preserve">&amp;L &amp;C&amp;"Arial,Negrito"PREFEITURA MUNICIPAL DE ALTO JEQUITIBÁ - MG
CNPJ: 18.392.506/0001-59 </oddHeader>
    <oddFooter>&amp;L &amp;CAVENIDA CATARINA ELLER Nº 421 - CENTRO - ALTO JEQUITIBÁ - MG
TEL: (33) 3343 - 1268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8"/>
  <sheetViews>
    <sheetView showOutlineSymbols="0" showWhiteSpace="0" topLeftCell="A3" zoomScale="80" zoomScaleNormal="80" workbookViewId="0">
      <selection activeCell="J12" sqref="J12"/>
    </sheetView>
  </sheetViews>
  <sheetFormatPr defaultRowHeight="14.25" x14ac:dyDescent="0.2"/>
  <cols>
    <col min="1" max="2" width="10" bestFit="1" customWidth="1"/>
    <col min="3" max="3" width="13.25" bestFit="1" customWidth="1"/>
    <col min="4" max="4" width="73.25" customWidth="1"/>
    <col min="5" max="5" width="8" bestFit="1" customWidth="1"/>
    <col min="6" max="6" width="13" bestFit="1" customWidth="1"/>
    <col min="7" max="7" width="37.5" customWidth="1"/>
  </cols>
  <sheetData>
    <row r="1" spans="1:7" ht="23.25" customHeight="1" x14ac:dyDescent="0.2">
      <c r="A1" s="87"/>
      <c r="B1" s="88"/>
      <c r="C1" s="88"/>
      <c r="D1" s="89" t="s">
        <v>27</v>
      </c>
      <c r="E1" s="141" t="s">
        <v>0</v>
      </c>
      <c r="F1" s="141"/>
      <c r="G1" s="90" t="s">
        <v>1</v>
      </c>
    </row>
    <row r="2" spans="1:7" ht="66" customHeight="1" x14ac:dyDescent="0.2">
      <c r="A2" s="91"/>
      <c r="B2" s="92"/>
      <c r="C2" s="92"/>
      <c r="D2" s="92" t="s">
        <v>91</v>
      </c>
      <c r="E2" s="142" t="s">
        <v>90</v>
      </c>
      <c r="F2" s="142"/>
      <c r="G2" s="93" t="s">
        <v>2</v>
      </c>
    </row>
    <row r="3" spans="1:7" ht="22.5" customHeight="1" x14ac:dyDescent="0.2">
      <c r="A3" s="129" t="s">
        <v>26</v>
      </c>
      <c r="B3" s="130"/>
      <c r="C3" s="130"/>
      <c r="D3" s="130"/>
      <c r="E3" s="130"/>
      <c r="F3" s="130"/>
      <c r="G3" s="131"/>
    </row>
    <row r="4" spans="1:7" ht="30" customHeight="1" x14ac:dyDescent="0.2">
      <c r="A4" s="35" t="s">
        <v>11</v>
      </c>
      <c r="B4" s="36" t="s">
        <v>60</v>
      </c>
      <c r="C4" s="37" t="s">
        <v>61</v>
      </c>
      <c r="D4" s="37" t="s">
        <v>55</v>
      </c>
      <c r="E4" s="38" t="s">
        <v>92</v>
      </c>
      <c r="F4" s="36" t="s">
        <v>56</v>
      </c>
      <c r="G4" s="125" t="s">
        <v>26</v>
      </c>
    </row>
    <row r="5" spans="1:7" ht="24" customHeight="1" x14ac:dyDescent="0.2">
      <c r="A5" s="50">
        <v>1</v>
      </c>
      <c r="B5" s="51"/>
      <c r="C5" s="51"/>
      <c r="D5" s="52" t="s">
        <v>3</v>
      </c>
      <c r="E5" s="51"/>
      <c r="F5" s="81"/>
      <c r="G5" s="94"/>
    </row>
    <row r="6" spans="1:7" ht="33.75" x14ac:dyDescent="0.2">
      <c r="A6" s="55" t="s">
        <v>4</v>
      </c>
      <c r="B6" s="56" t="s">
        <v>40</v>
      </c>
      <c r="C6" s="56" t="s">
        <v>5</v>
      </c>
      <c r="D6" s="57" t="s">
        <v>93</v>
      </c>
      <c r="E6" s="56" t="s">
        <v>38</v>
      </c>
      <c r="F6" s="58">
        <v>3</v>
      </c>
      <c r="G6" s="57" t="s">
        <v>94</v>
      </c>
    </row>
    <row r="7" spans="1:7" ht="39" customHeight="1" x14ac:dyDescent="0.2">
      <c r="A7" s="55" t="s">
        <v>39</v>
      </c>
      <c r="B7" s="56" t="s">
        <v>42</v>
      </c>
      <c r="C7" s="56" t="s">
        <v>5</v>
      </c>
      <c r="D7" s="57" t="s">
        <v>41</v>
      </c>
      <c r="E7" s="56" t="s">
        <v>38</v>
      </c>
      <c r="F7" s="58">
        <v>170.18</v>
      </c>
      <c r="G7" s="57" t="s">
        <v>95</v>
      </c>
    </row>
    <row r="8" spans="1:7" ht="43.5" customHeight="1" x14ac:dyDescent="0.2">
      <c r="A8" s="55" t="s">
        <v>43</v>
      </c>
      <c r="B8" s="56" t="s">
        <v>49</v>
      </c>
      <c r="C8" s="56" t="s">
        <v>5</v>
      </c>
      <c r="D8" s="57" t="s">
        <v>44</v>
      </c>
      <c r="E8" s="56" t="s">
        <v>38</v>
      </c>
      <c r="F8" s="58">
        <v>170.18</v>
      </c>
      <c r="G8" s="57" t="s">
        <v>95</v>
      </c>
    </row>
    <row r="9" spans="1:7" ht="39" customHeight="1" x14ac:dyDescent="0.2">
      <c r="A9" s="55" t="s">
        <v>36</v>
      </c>
      <c r="B9" s="56" t="s">
        <v>68</v>
      </c>
      <c r="C9" s="56" t="s">
        <v>5</v>
      </c>
      <c r="D9" s="32" t="s">
        <v>67</v>
      </c>
      <c r="E9" s="56" t="s">
        <v>8</v>
      </c>
      <c r="F9" s="58">
        <v>33.700000000000003</v>
      </c>
      <c r="G9" s="57" t="s">
        <v>96</v>
      </c>
    </row>
    <row r="10" spans="1:7" ht="54.75" customHeight="1" x14ac:dyDescent="0.2">
      <c r="A10" s="55" t="s">
        <v>69</v>
      </c>
      <c r="B10" s="56" t="s">
        <v>71</v>
      </c>
      <c r="C10" s="56" t="s">
        <v>5</v>
      </c>
      <c r="D10" s="71" t="s">
        <v>70</v>
      </c>
      <c r="E10" s="56" t="s">
        <v>8</v>
      </c>
      <c r="F10" s="58">
        <v>24</v>
      </c>
      <c r="G10" s="57" t="s">
        <v>97</v>
      </c>
    </row>
    <row r="11" spans="1:7" ht="26.25" customHeight="1" x14ac:dyDescent="0.2">
      <c r="A11" s="55" t="s">
        <v>111</v>
      </c>
      <c r="B11" s="56" t="s">
        <v>113</v>
      </c>
      <c r="C11" s="56" t="s">
        <v>5</v>
      </c>
      <c r="D11" s="126" t="s">
        <v>115</v>
      </c>
      <c r="E11" s="56" t="s">
        <v>38</v>
      </c>
      <c r="F11" s="58">
        <v>340.36</v>
      </c>
      <c r="G11" s="57" t="s">
        <v>117</v>
      </c>
    </row>
    <row r="12" spans="1:7" ht="32.25" customHeight="1" x14ac:dyDescent="0.2">
      <c r="A12" s="55" t="s">
        <v>112</v>
      </c>
      <c r="B12" s="56" t="s">
        <v>114</v>
      </c>
      <c r="C12" s="56" t="s">
        <v>5</v>
      </c>
      <c r="D12" s="32" t="s">
        <v>116</v>
      </c>
      <c r="E12" s="56" t="s">
        <v>38</v>
      </c>
      <c r="F12" s="58">
        <v>340.36</v>
      </c>
      <c r="G12" s="57" t="s">
        <v>117</v>
      </c>
    </row>
    <row r="13" spans="1:7" ht="24.75" customHeight="1" x14ac:dyDescent="0.2">
      <c r="A13" s="50" t="s">
        <v>6</v>
      </c>
      <c r="B13" s="67"/>
      <c r="C13" s="67"/>
      <c r="D13" s="52" t="s">
        <v>37</v>
      </c>
      <c r="E13" s="68"/>
      <c r="F13" s="95"/>
      <c r="G13" s="94"/>
    </row>
    <row r="14" spans="1:7" ht="26.1" customHeight="1" x14ac:dyDescent="0.2">
      <c r="A14" s="55" t="s">
        <v>47</v>
      </c>
      <c r="B14" s="56" t="s">
        <v>48</v>
      </c>
      <c r="C14" s="56" t="s">
        <v>5</v>
      </c>
      <c r="D14" s="71" t="s">
        <v>46</v>
      </c>
      <c r="E14" s="56" t="s">
        <v>38</v>
      </c>
      <c r="F14" s="58">
        <v>170.18</v>
      </c>
      <c r="G14" s="57" t="s">
        <v>95</v>
      </c>
    </row>
    <row r="15" spans="1:7" ht="24" customHeight="1" x14ac:dyDescent="0.2">
      <c r="A15" s="55" t="s">
        <v>51</v>
      </c>
      <c r="B15" s="56" t="s">
        <v>52</v>
      </c>
      <c r="C15" s="56" t="s">
        <v>5</v>
      </c>
      <c r="D15" s="71" t="s">
        <v>50</v>
      </c>
      <c r="E15" s="56" t="s">
        <v>8</v>
      </c>
      <c r="F15" s="58">
        <v>38.75</v>
      </c>
      <c r="G15" s="57" t="s">
        <v>107</v>
      </c>
    </row>
    <row r="16" spans="1:7" ht="24" customHeight="1" x14ac:dyDescent="0.2">
      <c r="A16" s="55" t="s">
        <v>103</v>
      </c>
      <c r="B16" s="56" t="s">
        <v>64</v>
      </c>
      <c r="C16" s="56" t="s">
        <v>5</v>
      </c>
      <c r="D16" s="71" t="s">
        <v>63</v>
      </c>
      <c r="E16" s="56" t="s">
        <v>38</v>
      </c>
      <c r="F16" s="58">
        <v>51.05</v>
      </c>
      <c r="G16" s="57" t="s">
        <v>118</v>
      </c>
    </row>
    <row r="17" spans="1:7" ht="39" customHeight="1" x14ac:dyDescent="0.2">
      <c r="A17" s="55" t="s">
        <v>104</v>
      </c>
      <c r="B17" s="56" t="s">
        <v>74</v>
      </c>
      <c r="C17" s="56" t="s">
        <v>5</v>
      </c>
      <c r="D17" s="32" t="s">
        <v>72</v>
      </c>
      <c r="E17" s="56" t="s">
        <v>8</v>
      </c>
      <c r="F17" s="58">
        <v>16.850000000000001</v>
      </c>
      <c r="G17" s="57" t="s">
        <v>98</v>
      </c>
    </row>
    <row r="18" spans="1:7" ht="23.25" customHeight="1" x14ac:dyDescent="0.2">
      <c r="A18" s="50">
        <v>3</v>
      </c>
      <c r="B18" s="67"/>
      <c r="C18" s="67"/>
      <c r="D18" s="84" t="s">
        <v>79</v>
      </c>
      <c r="E18" s="82"/>
      <c r="F18" s="95"/>
      <c r="G18" s="94"/>
    </row>
    <row r="19" spans="1:7" ht="45" x14ac:dyDescent="0.2">
      <c r="A19" s="55" t="s">
        <v>82</v>
      </c>
      <c r="B19" s="56" t="s">
        <v>81</v>
      </c>
      <c r="C19" s="56" t="s">
        <v>5</v>
      </c>
      <c r="D19" s="71" t="s">
        <v>76</v>
      </c>
      <c r="E19" s="56" t="s">
        <v>45</v>
      </c>
      <c r="F19" s="58">
        <v>6</v>
      </c>
      <c r="G19" s="57" t="s">
        <v>99</v>
      </c>
    </row>
    <row r="20" spans="1:7" ht="83.25" customHeight="1" x14ac:dyDescent="0.2">
      <c r="A20" s="55" t="s">
        <v>62</v>
      </c>
      <c r="B20" s="56" t="s">
        <v>83</v>
      </c>
      <c r="C20" s="56" t="s">
        <v>5</v>
      </c>
      <c r="D20" s="85" t="s">
        <v>77</v>
      </c>
      <c r="E20" s="56" t="s">
        <v>45</v>
      </c>
      <c r="F20" s="58">
        <v>3</v>
      </c>
      <c r="G20" s="57" t="s">
        <v>100</v>
      </c>
    </row>
    <row r="21" spans="1:7" ht="77.25" customHeight="1" x14ac:dyDescent="0.2">
      <c r="A21" s="55" t="s">
        <v>73</v>
      </c>
      <c r="B21" s="56" t="s">
        <v>84</v>
      </c>
      <c r="C21" s="56" t="s">
        <v>5</v>
      </c>
      <c r="D21" s="71" t="s">
        <v>78</v>
      </c>
      <c r="E21" s="56" t="s">
        <v>45</v>
      </c>
      <c r="F21" s="58">
        <v>3</v>
      </c>
      <c r="G21" s="57" t="s">
        <v>100</v>
      </c>
    </row>
    <row r="22" spans="1:7" ht="82.5" customHeight="1" x14ac:dyDescent="0.2">
      <c r="A22" s="55" t="s">
        <v>86</v>
      </c>
      <c r="B22" s="56" t="s">
        <v>87</v>
      </c>
      <c r="C22" s="56" t="s">
        <v>5</v>
      </c>
      <c r="D22" s="71" t="s">
        <v>80</v>
      </c>
      <c r="E22" s="56" t="s">
        <v>45</v>
      </c>
      <c r="F22" s="58">
        <v>1</v>
      </c>
      <c r="G22" s="57" t="s">
        <v>101</v>
      </c>
    </row>
    <row r="23" spans="1:7" ht="58.5" customHeight="1" x14ac:dyDescent="0.2">
      <c r="A23" s="55" t="s">
        <v>89</v>
      </c>
      <c r="B23" s="56" t="s">
        <v>88</v>
      </c>
      <c r="C23" s="56" t="s">
        <v>5</v>
      </c>
      <c r="D23" s="71" t="s">
        <v>85</v>
      </c>
      <c r="E23" s="56" t="s">
        <v>45</v>
      </c>
      <c r="F23" s="58">
        <v>1</v>
      </c>
      <c r="G23" s="57" t="s">
        <v>102</v>
      </c>
    </row>
    <row r="24" spans="1:7" ht="24" customHeight="1" x14ac:dyDescent="0.2">
      <c r="A24" s="50">
        <v>4</v>
      </c>
      <c r="B24" s="67"/>
      <c r="C24" s="67"/>
      <c r="D24" s="52" t="s">
        <v>9</v>
      </c>
      <c r="E24" s="68"/>
      <c r="F24" s="95"/>
      <c r="G24" s="94"/>
    </row>
    <row r="25" spans="1:7" ht="26.1" customHeight="1" x14ac:dyDescent="0.2">
      <c r="A25" s="55" t="s">
        <v>75</v>
      </c>
      <c r="B25" s="56" t="s">
        <v>66</v>
      </c>
      <c r="C25" s="56" t="s">
        <v>5</v>
      </c>
      <c r="D25" s="71" t="s">
        <v>65</v>
      </c>
      <c r="E25" s="56" t="s">
        <v>38</v>
      </c>
      <c r="F25" s="58">
        <v>119.75</v>
      </c>
      <c r="G25" s="57" t="s">
        <v>105</v>
      </c>
    </row>
    <row r="26" spans="1:7" ht="24" customHeight="1" x14ac:dyDescent="0.25">
      <c r="A26" s="135"/>
      <c r="B26" s="136"/>
      <c r="C26" s="136"/>
      <c r="D26" s="12"/>
      <c r="E26" s="13"/>
      <c r="F26" s="137"/>
      <c r="G26" s="138"/>
    </row>
    <row r="27" spans="1:7" x14ac:dyDescent="0.2">
      <c r="A27" s="7"/>
      <c r="B27" s="2"/>
      <c r="C27" s="2"/>
      <c r="D27" s="1"/>
      <c r="E27" s="2"/>
      <c r="F27" s="8"/>
      <c r="G27" s="15"/>
    </row>
    <row r="28" spans="1:7" ht="60" customHeight="1" x14ac:dyDescent="0.2">
      <c r="A28" s="139" t="s">
        <v>29</v>
      </c>
      <c r="B28" s="140"/>
      <c r="C28" s="140"/>
      <c r="D28" s="14" t="s">
        <v>28</v>
      </c>
      <c r="E28" s="3"/>
      <c r="F28" s="3"/>
      <c r="G28" s="4"/>
    </row>
  </sheetData>
  <mergeCells count="6">
    <mergeCell ref="A3:G3"/>
    <mergeCell ref="A26:C26"/>
    <mergeCell ref="F26:G26"/>
    <mergeCell ref="A28:C28"/>
    <mergeCell ref="E1:F1"/>
    <mergeCell ref="E2:F2"/>
  </mergeCells>
  <pageMargins left="0.51181102362204722" right="0.51181102362204722" top="0.98425196850393704" bottom="0.98425196850393704" header="0.51181102362204722" footer="0.51181102362204722"/>
  <pageSetup paperSize="9" scale="75" fitToHeight="0" orientation="landscape" r:id="rId1"/>
  <headerFooter>
    <oddHeader xml:space="preserve">&amp;L &amp;C&amp;"Arial,Negrito"PREFEITURA MUNICIPAL DE ALTO JEQUITIBÁ - MG
CNPJ: 18.392.506/0001-59 </oddHeader>
    <oddFooter>&amp;L &amp;CAVENIDA CATARINA ELLER Nº 421 - CENTRO - ALTO JEQUITIBÁ - MG
TEL: (33) 3343 - 1268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1"/>
  <sheetViews>
    <sheetView workbookViewId="0">
      <selection activeCell="I18" sqref="I18"/>
    </sheetView>
  </sheetViews>
  <sheetFormatPr defaultRowHeight="14.25" x14ac:dyDescent="0.2"/>
  <cols>
    <col min="2" max="2" width="23.875" customWidth="1"/>
    <col min="3" max="3" width="11.125" customWidth="1"/>
    <col min="4" max="4" width="14.875" customWidth="1"/>
    <col min="5" max="5" width="17" customWidth="1"/>
    <col min="6" max="6" width="20" customWidth="1"/>
    <col min="7" max="7" width="10.125" bestFit="1" customWidth="1"/>
  </cols>
  <sheetData>
    <row r="1" spans="1:7" ht="69.75" customHeight="1" x14ac:dyDescent="0.2">
      <c r="A1" s="157" t="s">
        <v>109</v>
      </c>
      <c r="B1" s="158"/>
      <c r="C1" s="158"/>
      <c r="D1" s="158"/>
      <c r="E1" s="158"/>
      <c r="F1" s="159"/>
    </row>
    <row r="2" spans="1:7" ht="15" customHeight="1" x14ac:dyDescent="0.2">
      <c r="A2" s="160" t="s">
        <v>10</v>
      </c>
      <c r="B2" s="161"/>
      <c r="C2" s="161"/>
      <c r="D2" s="161"/>
      <c r="E2" s="161"/>
      <c r="F2" s="162"/>
    </row>
    <row r="3" spans="1:7" ht="15" customHeight="1" x14ac:dyDescent="0.2">
      <c r="A3" s="98"/>
      <c r="B3" s="99"/>
      <c r="C3" s="99"/>
      <c r="D3" s="99"/>
      <c r="E3" s="99"/>
      <c r="F3" s="100"/>
    </row>
    <row r="4" spans="1:7" x14ac:dyDescent="0.2">
      <c r="A4" s="163" t="s">
        <v>11</v>
      </c>
      <c r="B4" s="165" t="s">
        <v>12</v>
      </c>
      <c r="C4" s="163" t="s">
        <v>13</v>
      </c>
      <c r="D4" s="166" t="s">
        <v>14</v>
      </c>
      <c r="E4" s="167" t="s">
        <v>15</v>
      </c>
      <c r="F4" s="168"/>
    </row>
    <row r="5" spans="1:7" ht="13.5" customHeight="1" thickBot="1" x14ac:dyDescent="0.25">
      <c r="A5" s="164"/>
      <c r="B5" s="165"/>
      <c r="C5" s="163"/>
      <c r="D5" s="166"/>
      <c r="E5" s="101" t="s">
        <v>16</v>
      </c>
      <c r="F5" s="101" t="s">
        <v>17</v>
      </c>
    </row>
    <row r="6" spans="1:7" x14ac:dyDescent="0.2">
      <c r="A6" s="153" t="s">
        <v>18</v>
      </c>
      <c r="B6" s="155" t="s">
        <v>3</v>
      </c>
      <c r="C6" s="102">
        <f>C7/C15</f>
        <v>0.37138005001992908</v>
      </c>
      <c r="D6" s="103" t="s">
        <v>19</v>
      </c>
      <c r="E6" s="104">
        <v>1</v>
      </c>
      <c r="F6" s="105"/>
    </row>
    <row r="7" spans="1:7" ht="15" thickBot="1" x14ac:dyDescent="0.25">
      <c r="A7" s="154"/>
      <c r="B7" s="156"/>
      <c r="C7" s="106">
        <f>'Orçamento Sintético'!I13</f>
        <v>27807.863022559999</v>
      </c>
      <c r="D7" s="107" t="s">
        <v>20</v>
      </c>
      <c r="E7" s="108">
        <f>C7*E6</f>
        <v>27807.863022559999</v>
      </c>
      <c r="F7" s="109"/>
    </row>
    <row r="8" spans="1:7" x14ac:dyDescent="0.2">
      <c r="A8" s="153" t="s">
        <v>21</v>
      </c>
      <c r="B8" s="155" t="s">
        <v>37</v>
      </c>
      <c r="C8" s="102">
        <f>C9/C15</f>
        <v>0.56567943816115718</v>
      </c>
      <c r="D8" s="103" t="s">
        <v>19</v>
      </c>
      <c r="E8" s="104">
        <v>0.8</v>
      </c>
      <c r="F8" s="105">
        <v>0.2</v>
      </c>
    </row>
    <row r="9" spans="1:7" ht="15" thickBot="1" x14ac:dyDescent="0.25">
      <c r="A9" s="154"/>
      <c r="B9" s="156"/>
      <c r="C9" s="110">
        <f>'Orçamento Sintético'!I19</f>
        <v>42356.438721519997</v>
      </c>
      <c r="D9" s="107" t="s">
        <v>20</v>
      </c>
      <c r="E9" s="108">
        <f>C9*E8</f>
        <v>33885.150977215999</v>
      </c>
      <c r="F9" s="109">
        <f>C9*F8</f>
        <v>8471.2877443039997</v>
      </c>
      <c r="G9" s="111"/>
    </row>
    <row r="10" spans="1:7" x14ac:dyDescent="0.2">
      <c r="A10" s="153" t="s">
        <v>22</v>
      </c>
      <c r="B10" s="155" t="s">
        <v>7</v>
      </c>
      <c r="C10" s="102">
        <f>C11/C17</f>
        <v>4.878441426213035E-2</v>
      </c>
      <c r="D10" s="103" t="s">
        <v>19</v>
      </c>
      <c r="E10" s="104">
        <v>0.3</v>
      </c>
      <c r="F10" s="105">
        <v>0.7</v>
      </c>
    </row>
    <row r="11" spans="1:7" ht="15" thickBot="1" x14ac:dyDescent="0.25">
      <c r="A11" s="154"/>
      <c r="B11" s="156"/>
      <c r="C11" s="110">
        <f>'Orçamento Sintético'!I26</f>
        <v>3652.8357119999996</v>
      </c>
      <c r="D11" s="107" t="s">
        <v>20</v>
      </c>
      <c r="E11" s="108">
        <f>C11*E10</f>
        <v>1095.8507135999998</v>
      </c>
      <c r="F11" s="109">
        <f>C11*F10</f>
        <v>2556.9849983999998</v>
      </c>
      <c r="G11" s="111"/>
    </row>
    <row r="12" spans="1:7" x14ac:dyDescent="0.2">
      <c r="A12" s="153" t="s">
        <v>108</v>
      </c>
      <c r="B12" s="155" t="s">
        <v>23</v>
      </c>
      <c r="C12" s="102">
        <f>C13/C15</f>
        <v>1.4156097556783228E-2</v>
      </c>
      <c r="D12" s="103" t="s">
        <v>19</v>
      </c>
      <c r="E12" s="104"/>
      <c r="F12" s="105">
        <v>1</v>
      </c>
    </row>
    <row r="13" spans="1:7" ht="15" thickBot="1" x14ac:dyDescent="0.25">
      <c r="A13" s="154"/>
      <c r="B13" s="156"/>
      <c r="C13" s="110">
        <f>'Orçamento Sintético'!I29</f>
        <v>1059.9676039999997</v>
      </c>
      <c r="D13" s="107" t="s">
        <v>20</v>
      </c>
      <c r="E13" s="108">
        <f>C13*E12</f>
        <v>0</v>
      </c>
      <c r="F13" s="109">
        <f>C13*F12</f>
        <v>1059.9676039999997</v>
      </c>
    </row>
    <row r="14" spans="1:7" x14ac:dyDescent="0.2">
      <c r="A14" s="143" t="s">
        <v>24</v>
      </c>
      <c r="B14" s="144"/>
      <c r="C14" s="112">
        <v>100</v>
      </c>
      <c r="D14" s="113" t="s">
        <v>19</v>
      </c>
      <c r="E14" s="113">
        <f>E15/C15</f>
        <v>0.83855892482749395</v>
      </c>
      <c r="F14" s="114">
        <f>F15/C15</f>
        <v>0.16144107517250589</v>
      </c>
    </row>
    <row r="15" spans="1:7" x14ac:dyDescent="0.2">
      <c r="A15" s="145"/>
      <c r="B15" s="146"/>
      <c r="C15" s="115">
        <f>C7+C9+C11+C13</f>
        <v>74877.105060080008</v>
      </c>
      <c r="D15" s="116" t="s">
        <v>20</v>
      </c>
      <c r="E15" s="116">
        <f>E7+E9+E11+E13</f>
        <v>62788.864713375995</v>
      </c>
      <c r="F15" s="117">
        <f>F9+F11+F13</f>
        <v>12088.240346703999</v>
      </c>
    </row>
    <row r="16" spans="1:7" x14ac:dyDescent="0.2">
      <c r="A16" s="147" t="s">
        <v>25</v>
      </c>
      <c r="B16" s="148"/>
      <c r="C16" s="118">
        <v>100</v>
      </c>
      <c r="D16" s="119" t="s">
        <v>19</v>
      </c>
      <c r="E16" s="120">
        <v>0.60668686608710654</v>
      </c>
      <c r="F16" s="121">
        <f>F17/C17</f>
        <v>0.99999999999999978</v>
      </c>
    </row>
    <row r="17" spans="1:6" x14ac:dyDescent="0.2">
      <c r="A17" s="149"/>
      <c r="B17" s="150"/>
      <c r="C17" s="122">
        <f>C15</f>
        <v>74877.105060080008</v>
      </c>
      <c r="D17" s="123" t="s">
        <v>20</v>
      </c>
      <c r="E17" s="123">
        <f>E15</f>
        <v>62788.864713375995</v>
      </c>
      <c r="F17" s="124">
        <f>E17+F15</f>
        <v>74877.105060079994</v>
      </c>
    </row>
    <row r="18" spans="1:6" x14ac:dyDescent="0.2">
      <c r="A18" s="23"/>
      <c r="B18" s="24"/>
      <c r="C18" s="24"/>
      <c r="D18" s="24"/>
      <c r="E18" s="24"/>
      <c r="F18" s="25"/>
    </row>
    <row r="19" spans="1:6" x14ac:dyDescent="0.2">
      <c r="A19" s="26"/>
      <c r="B19" s="30"/>
      <c r="C19" s="30"/>
      <c r="D19" s="30"/>
      <c r="E19" s="30"/>
      <c r="F19" s="27"/>
    </row>
    <row r="20" spans="1:6" x14ac:dyDescent="0.2">
      <c r="A20" s="26"/>
      <c r="B20" s="28" t="s">
        <v>32</v>
      </c>
      <c r="C20" s="30"/>
      <c r="D20" s="151" t="s">
        <v>34</v>
      </c>
      <c r="E20" s="151"/>
      <c r="F20" s="27"/>
    </row>
    <row r="21" spans="1:6" x14ac:dyDescent="0.2">
      <c r="A21" s="21"/>
      <c r="B21" s="29" t="s">
        <v>33</v>
      </c>
      <c r="C21" s="31"/>
      <c r="D21" s="152" t="s">
        <v>35</v>
      </c>
      <c r="E21" s="152"/>
      <c r="F21" s="22"/>
    </row>
  </sheetData>
  <mergeCells count="19">
    <mergeCell ref="A1:F1"/>
    <mergeCell ref="A2:F2"/>
    <mergeCell ref="A4:A5"/>
    <mergeCell ref="B4:B5"/>
    <mergeCell ref="C4:C5"/>
    <mergeCell ref="D4:D5"/>
    <mergeCell ref="E4:F4"/>
    <mergeCell ref="A14:B15"/>
    <mergeCell ref="A16:B17"/>
    <mergeCell ref="D20:E20"/>
    <mergeCell ref="D21:E21"/>
    <mergeCell ref="A6:A7"/>
    <mergeCell ref="B6:B7"/>
    <mergeCell ref="A10:A11"/>
    <mergeCell ref="B10:B11"/>
    <mergeCell ref="A12:A13"/>
    <mergeCell ref="B12:B13"/>
    <mergeCell ref="A8:A9"/>
    <mergeCell ref="B8:B9"/>
  </mergeCells>
  <pageMargins left="1.299212598425197" right="0.51181102362204722" top="0.78740157480314965" bottom="0.78740157480314965" header="0.31496062992125984" footer="0.31496062992125984"/>
  <pageSetup paperSize="9" orientation="landscape" r:id="rId1"/>
  <headerFooter>
    <oddHeader>&amp;C&amp;"Arial,Negrito"PREFEITURA MUNICIPAL DE ALTO JEQUITIBÁ - MG
CNPJ: 18.392.506/0001-59</oddHeader>
    <oddFooter>&amp;CRUA CATARINA ELLER Nº 421 - CENTRO ALTO JEQUITIBÁ - MG
TEL: (33) 3343 - 1268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Orçamento Sintético</vt:lpstr>
      <vt:lpstr>MC</vt:lpstr>
      <vt:lpstr>CFF</vt:lpstr>
      <vt:lpstr>MC!Titulos_de_impressao</vt:lpstr>
      <vt:lpstr>'Orçamento Sintético'!Titulos_de_impressao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Ataíde Oliveira</cp:lastModifiedBy>
  <cp:revision>0</cp:revision>
  <cp:lastPrinted>2024-12-12T18:31:39Z</cp:lastPrinted>
  <dcterms:created xsi:type="dcterms:W3CDTF">2024-01-30T14:06:05Z</dcterms:created>
  <dcterms:modified xsi:type="dcterms:W3CDTF">2024-12-12T18:32:45Z</dcterms:modified>
</cp:coreProperties>
</file>