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Ataíde Oliveira\Desktop\PREFEITURA DE ALTO JEQUITIBÁ\REFORMA COBERTURA BIBLIOTECA ESTAÇÃO\PLANILHA\"/>
    </mc:Choice>
  </mc:AlternateContent>
  <xr:revisionPtr revIDLastSave="0" documentId="13_ncr:1_{EB85AD32-BABB-4560-B8EA-F08AD497049D}" xr6:coauthVersionLast="47" xr6:coauthVersionMax="47" xr10:uidLastSave="{00000000-0000-0000-0000-000000000000}"/>
  <bookViews>
    <workbookView xWindow="-120" yWindow="-120" windowWidth="20730" windowHeight="11160" xr2:uid="{00000000-000D-0000-FFFF-FFFF00000000}"/>
  </bookViews>
  <sheets>
    <sheet name="Orçamento Sintético" sheetId="1" r:id="rId1"/>
    <sheet name="MC" sheetId="3" r:id="rId2"/>
    <sheet name="CFF" sheetId="2" r:id="rId3"/>
  </sheets>
  <definedNames>
    <definedName name="_xlnm.Print_Titles" localSheetId="1">MC!$1:$4</definedName>
    <definedName name="_xlnm.Print_Titles" localSheetId="0">'Orçamento Sintético'!$1:$4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0" i="1" l="1"/>
  <c r="F12" i="1"/>
  <c r="I12" i="1" s="1"/>
  <c r="F11" i="1"/>
  <c r="I11" i="1" s="1"/>
  <c r="H12" i="1"/>
  <c r="H11" i="1"/>
  <c r="H28" i="1"/>
  <c r="F28" i="1"/>
  <c r="F25" i="1"/>
  <c r="F24" i="1"/>
  <c r="F23" i="1"/>
  <c r="F22" i="1"/>
  <c r="F21" i="1"/>
  <c r="F18" i="1"/>
  <c r="F17" i="1"/>
  <c r="F16" i="1"/>
  <c r="F15" i="1"/>
  <c r="F10" i="1"/>
  <c r="F9" i="1"/>
  <c r="F8" i="1"/>
  <c r="F7" i="1"/>
  <c r="F6" i="1"/>
  <c r="H25" i="1"/>
  <c r="H24" i="1"/>
  <c r="H23" i="1"/>
  <c r="H22" i="1"/>
  <c r="H21" i="1"/>
  <c r="H18" i="1"/>
  <c r="H10" i="1"/>
  <c r="H9" i="1"/>
  <c r="H17" i="1"/>
  <c r="I17" i="1" s="1"/>
  <c r="H16" i="1"/>
  <c r="H15" i="1"/>
  <c r="I15" i="1" s="1"/>
  <c r="H8" i="1"/>
  <c r="H7" i="1"/>
  <c r="H6" i="1"/>
  <c r="I13" i="1" l="1"/>
  <c r="I9" i="1"/>
  <c r="I23" i="1"/>
  <c r="I18" i="1"/>
  <c r="I7" i="1"/>
  <c r="I21" i="1"/>
  <c r="I28" i="1"/>
  <c r="I29" i="1" s="1"/>
  <c r="C13" i="2" s="1"/>
  <c r="E13" i="2" s="1"/>
  <c r="I25" i="1"/>
  <c r="I24" i="1"/>
  <c r="I22" i="1"/>
  <c r="I16" i="1"/>
  <c r="I10" i="1"/>
  <c r="I8" i="1"/>
  <c r="I6" i="1"/>
  <c r="F13" i="2" l="1"/>
  <c r="C7" i="2"/>
  <c r="E7" i="2" s="1"/>
  <c r="I19" i="1"/>
  <c r="C9" i="2" s="1"/>
  <c r="I26" i="1"/>
  <c r="C11" i="2" s="1"/>
  <c r="F9" i="2" l="1"/>
  <c r="E9" i="2"/>
  <c r="C15" i="2"/>
  <c r="C8" i="2" s="1"/>
  <c r="E11" i="2"/>
  <c r="F11" i="2"/>
  <c r="E15" i="2" l="1"/>
  <c r="E14" i="2" s="1"/>
  <c r="F15" i="2"/>
  <c r="F14" i="2" s="1"/>
  <c r="C17" i="2"/>
  <c r="C10" i="2" s="1"/>
  <c r="C6" i="2"/>
  <c r="C12" i="2"/>
  <c r="E17" i="2" l="1"/>
  <c r="F17" i="2" s="1"/>
  <c r="F16" i="2" s="1"/>
</calcChain>
</file>

<file path=xl/sharedStrings.xml><?xml version="1.0" encoding="utf-8"?>
<sst xmlns="http://schemas.openxmlformats.org/spreadsheetml/2006/main" count="270" uniqueCount="121">
  <si>
    <t>Bancos</t>
  </si>
  <si>
    <t>B.D.I.</t>
  </si>
  <si>
    <t>23,28%</t>
  </si>
  <si>
    <t>SERVIÇOS PRELIMINARES</t>
  </si>
  <si>
    <t xml:space="preserve"> 1.1 </t>
  </si>
  <si>
    <t>SETOP</t>
  </si>
  <si>
    <t xml:space="preserve"> 2 </t>
  </si>
  <si>
    <t>INSTALAÇÃO ELÉTRICA</t>
  </si>
  <si>
    <t>M</t>
  </si>
  <si>
    <t>LIMPEZA DE OBRA</t>
  </si>
  <si>
    <t>CRONOGRAMA FÍSICO FINANCEIRO</t>
  </si>
  <si>
    <t>ITEM</t>
  </si>
  <si>
    <t>ESPECIFICAÇÃO DO SERVIÇO</t>
  </si>
  <si>
    <t>VALOR (R$)</t>
  </si>
  <si>
    <t>UNIDADE</t>
  </si>
  <si>
    <t>PERÍODO DE EXECUÇÃO</t>
  </si>
  <si>
    <t>1º MÊS</t>
  </si>
  <si>
    <t>2º MÊS</t>
  </si>
  <si>
    <t>1</t>
  </si>
  <si>
    <t>%</t>
  </si>
  <si>
    <t>R$</t>
  </si>
  <si>
    <t>2</t>
  </si>
  <si>
    <t>3</t>
  </si>
  <si>
    <t>LIMPEZA</t>
  </si>
  <si>
    <t>Total Mensal</t>
  </si>
  <si>
    <t>Total Acumulado</t>
  </si>
  <si>
    <t>MEMÓRIA DE CÁLCULO</t>
  </si>
  <si>
    <t>MEMORIAL DE CÁLCULO</t>
  </si>
  <si>
    <t>Ataíde Luís de Oliveira                                                                                                                                                                                                                                                                                                                CREA - MG 151045/D</t>
  </si>
  <si>
    <t>Daniel Guimarães Satlher                                                                                                                                                                                                                                                                                                          Prefeito</t>
  </si>
  <si>
    <t>Ataíde Luís de Oliveira                                                                                                                                                                                                                                                                                                                       CREA - MG 151045/D</t>
  </si>
  <si>
    <t>Daniel Guimarães Satlher                                                                                                                                                                                                                                                                                                                  Prefeito</t>
  </si>
  <si>
    <t>Daniel Guimarães Satlher</t>
  </si>
  <si>
    <t>Prefeito</t>
  </si>
  <si>
    <t>Ataíde Luís de Oliveira</t>
  </si>
  <si>
    <t>CREA MG 151045/D</t>
  </si>
  <si>
    <t>1.4</t>
  </si>
  <si>
    <t>COBERTURA</t>
  </si>
  <si>
    <t>M²</t>
  </si>
  <si>
    <t>1.2</t>
  </si>
  <si>
    <t>ED-16660</t>
  </si>
  <si>
    <t>REMOÇÃO MANUAL DE TELHA CERÂMICA, COM REAPROVEITAMENTO, INCLUSIVE AFASTAMENTO E EMPILHAMENTO, EXCLUSIVE TRANSPORTE E RETIRADA DO MATERIAL REMOVIDO NÃO REAPROVEITÁVEL</t>
  </si>
  <si>
    <t>ED-48514</t>
  </si>
  <si>
    <t>1.3</t>
  </si>
  <si>
    <t>REMOÇÃO MANUAL DE ENGRADAMENTO PARA TELHA TIPO CERÂMICA OU CONCRETO, INCLUSIVE AFASTAMENTO E EMPILHAMENTO, EXCLUSIVE TRANSPORTE E RETIRADA DO MATERIAL REMOVIDO NÃO REAPROVEITÁVEL</t>
  </si>
  <si>
    <t>UNID.</t>
  </si>
  <si>
    <t>ENGRADAMENTO PARA TELHAS CERÂMICA OU CONCRETO EM MADEIRA PARAJU</t>
  </si>
  <si>
    <t>2.1</t>
  </si>
  <si>
    <t>ED-48407</t>
  </si>
  <si>
    <t>ED-48457</t>
  </si>
  <si>
    <t>PEÇA DE MADEIRA APARELHADA, EM PARAJU, DIMENSÃO (15X8) CM, INCLUSIVE IÇAMENTO MANUAL VERTICAL</t>
  </si>
  <si>
    <t>2.2</t>
  </si>
  <si>
    <t>ED-48411</t>
  </si>
  <si>
    <t>SUBTOTAL</t>
  </si>
  <si>
    <t>ORÇAMENTO SINTÉTICO</t>
  </si>
  <si>
    <t>DESCRIÇÃO</t>
  </si>
  <si>
    <t>QUANT.</t>
  </si>
  <si>
    <t>VALOR UNIT.</t>
  </si>
  <si>
    <t>VALOR UNIT. C/ BDI</t>
  </si>
  <si>
    <t>TOTAL</t>
  </si>
  <si>
    <t>CÓDIGO</t>
  </si>
  <si>
    <t>BANCO</t>
  </si>
  <si>
    <t>3.2</t>
  </si>
  <si>
    <t>COBERTURA EM TELHA CERÂMICA, TIPO COLONIAL, INCLUSIVE FIXAÇÃO, EXCLUSIVE ENGRADAMENTO E MANTA ISOLANTE/ TÉRMICA</t>
  </si>
  <si>
    <t>ED-48421</t>
  </si>
  <si>
    <t>LIMPEZA FINAL PARA ENTREGA DA OBRA</t>
  </si>
  <si>
    <t>ED-50266</t>
  </si>
  <si>
    <t>REMOÇÃO DE CALHA EM CHAPA GALVANIZADA OU EM PVC, COM REAPROVEITAMENTO, INCLUSIVE AFASTAMENTO E EMPILHAMENTO, EXCLUSIVE TRANSPORTE E RETIRADA DO MATERIAL REMOVIDO NÃO REAPROVEITÁVEL</t>
  </si>
  <si>
    <t>ED-48438</t>
  </si>
  <si>
    <t>1.5</t>
  </si>
  <si>
    <t>REMOÇÃO MANUAL DE CONDUTOR EM PVC OU METÁLICO, COM REAPROVEITAMENTO, INCLUSIVE AFASTAMENTO E EMPILHAMENTO, EXCLUSIVE TRANSPORTE E RETIRADA DO MATERIAL REMOVIDO NÃO REAPROVEITÁVEL</t>
  </si>
  <si>
    <t>ED-48446</t>
  </si>
  <si>
    <t>CUMEEIRA PARA TELHA CERÂMICA, INCLUSIVE EMBOÇAMENTO COM ARGAMASSA, TRAÇO 1:2:9 (CIMENTO, CAL E AREIA), COM PREPARO MECANIZADO</t>
  </si>
  <si>
    <t>3.3</t>
  </si>
  <si>
    <t>ED-3508</t>
  </si>
  <si>
    <t>4.1</t>
  </si>
  <si>
    <t>PONTO DE EMBUTIR PARA UMA (1) LUMINÁRIA,COM ELETRODUTO DE PVC RÍGIDO ROSCÁVEL, DN 20MM (3/4"), EMBUTIDO NA LAJE E CABO DE COBRE FLEXÍVEL, CLASSE 5, ISOLAMENTO TIPO LSHF/ ATOX, NÃO HALOGENADO, SEÇÃO 1,5MM2 (70°C-450/750V), COM DISTÂNCIA DE ATÉ CINCO (5) METROS DO PONTO DE DERIVAÇÃO, EXCLUSIVE LUMINÁRIA, INCLUSIVE CAIXA DE LIGAÇÃO OCTOGONAL, SUPORTE E FIXAÇÃO DO ELETRODUTO</t>
  </si>
  <si>
    <t>PONTO DE EMBUTIR PARA UM (1) INTERRUPTOR SIMPLES (10A250V), COM PLACA 4"X2" DE UM (1) POSTO, COM ELETRODUTO FLEXÍVEL CORRUGADO, ANTI-CHAMA, DN 25MM (3/4"), EMBUTIDO NA ALVENARIA E CABO DE COBRE FLEXÍVEL, CLASSE 5, ISOLAMENTO TIPO LSHF/ATOX, NÃO HALOGENADO, SEÇÃO 1, 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</si>
  <si>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 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</si>
  <si>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INSTALAÇÃO ELÉTRICA - TELEFONE E LOGICA</t>
  </si>
  <si>
    <t>PONTO DE EMBUTIR PARA UMA (1) TOMADA TELEFÔNICA ( CONECTOR RJ11), COM PLACA 4"X2" DE UM (1) POSTO, COM ELETRODUTO FLEXÍVEL CORRUGADO, ANTI-CHAMA, DN 25MM (3/ 4"), EMBUTIDO NA ALVENARIA E FIO TELEFÔNICO (FI) EM COBRE ELETROLÍTICO ESTANHADO DE SEÇÃO MACIÇA, ESP. 0,60MM (2X0 ,60MM), COM DISTÂNCIA DE ATÉ DEZ (10) METROS DO PONTO DE DERIVAÇÃO, INCLUSIVE CAIXA DE LIGAÇÃO, SUPORTE E FIXAÇÃO DO ELETRODUTO COM ENCHIMENTO DO RASGO NA ALVENARIA/ CONCRETO COM ARGAMASSA</t>
  </si>
  <si>
    <t>ED-50228</t>
  </si>
  <si>
    <t>3.1</t>
  </si>
  <si>
    <t>ED-50227</t>
  </si>
  <si>
    <t>ED-50232</t>
  </si>
  <si>
    <t>9 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</si>
  <si>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3.4</t>
  </si>
  <si>
    <t>ED-502312</t>
  </si>
  <si>
    <t>ED-50229</t>
  </si>
  <si>
    <t>3.5</t>
  </si>
  <si>
    <t xml:space="preserve">
SETOP - 08/2023 - Minas Gerais
</t>
  </si>
  <si>
    <t>OBRA: REFORMA DA COBERTURA DA BIBLIOTECA MUNICIPAL - CENTRO - ALTO JEQUITIBÁ - MG</t>
  </si>
  <si>
    <t>UNID</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</si>
  <si>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</si>
  <si>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2,0 * 1,50  = 3,0  (comp. X largura)</t>
  </si>
  <si>
    <t>16,85 * 10,10 = 170,18 (Área de projeção da cobertura)</t>
  </si>
  <si>
    <t>16,85 * 2 = 33,70 (comprimento linear 02 calhas)</t>
  </si>
  <si>
    <t>6 * 4,0 = 24,00 ( 04 condutores de 6,0 cada)</t>
  </si>
  <si>
    <t>16,85 (comprimento linear conforme projeto)</t>
  </si>
  <si>
    <t>06 unidades</t>
  </si>
  <si>
    <t>03 unidades</t>
  </si>
  <si>
    <t>01 u nidade</t>
  </si>
  <si>
    <t>01 unidades</t>
  </si>
  <si>
    <t>2.3</t>
  </si>
  <si>
    <t>2.4</t>
  </si>
  <si>
    <t>7,75 * 15,45 = 119,75 Área da edificação conf. Projeto</t>
  </si>
  <si>
    <t>Total Geral (R$)</t>
  </si>
  <si>
    <t>7,75 * 5,0 = 38,75 (Quantitativo estimado p substituição de peças)</t>
  </si>
  <si>
    <t>4</t>
  </si>
  <si>
    <t>OBRA: REFORMA DA COBERTURA DA BIBLIOTECA MUNICIPAL - CENTRO                                                                                                                                                                                                                                             ALTO JEQUITIBÁ - MG</t>
  </si>
  <si>
    <t>OBRA: REFORMA DA COBERTURA DA BIBLIOTECA MUNICIPAL - CENTRO ALTO JEQUITIBÁ - MG</t>
  </si>
  <si>
    <t>1.6</t>
  </si>
  <si>
    <t>1.7</t>
  </si>
  <si>
    <t>ED-50264</t>
  </si>
  <si>
    <t>ED-50517</t>
  </si>
  <si>
    <t>LIMPEZA DE MATERIAL CERÂMICO.</t>
  </si>
  <si>
    <t>PINTURA A BASE DE RESINA DE SILICONE EM CONCRETO OU ALVENARIA APARENTE, DUAS (2) DEMÃOS.</t>
  </si>
  <si>
    <t>16,85 * 10,10 = 170,18 * 2,0 = 340,36 (Área de projeção da cobertura * 2 faces)</t>
  </si>
  <si>
    <t>170,18  * 30% = 51,05 (Área de projeção da cobertura 8 estimativa para reposição)</t>
  </si>
  <si>
    <t xml:space="preserve"> 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</si>
  <si>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PLANILHA ORÇAMENTÁRIA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</si>
</sst>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0.00"/>
  </numFmts>
  <fonts count="24" x14ac:knownFonts="1">
    <font>
      <sz val="11"/>
      <name val="Arial"/>
      <family val="1"/>
    </font>
    <font>
      <sz val="11"/>
      <color theme="1"/>
      <name val="Calibri"/>
      <family val="2"/>
      <scheme val="minor"/>
    </font>
    <font>
      <b/>
      <sz val="11"/>
      <name val="Arial"/>
      <family val="1"/>
    </font>
    <font>
      <b/>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b/>
      <sz val="7"/>
      <name val="Arial"/>
      <family val="2"/>
    </font>
    <font>
      <sz val="7"/>
      <name val="Arial"/>
      <family val="2"/>
    </font>
    <font>
      <sz val="8"/>
      <name val="Calibri"/>
      <family val="2"/>
      <scheme val="minor"/>
    </font>
    <font>
      <sz val="8"/>
      <color rgb="FF000000"/>
      <name val="Calibri"/>
      <family val="2"/>
      <scheme val="minor"/>
    </font>
    <font>
      <b/>
      <sz val="8"/>
      <name val="Calibri"/>
      <family val="2"/>
      <scheme val="minor"/>
    </font>
    <font>
      <b/>
      <sz val="12"/>
      <name val="Calibri"/>
      <family val="2"/>
      <scheme val="minor"/>
    </font>
    <font>
      <b/>
      <sz val="8"/>
      <color rgb="FF000000"/>
      <name val="Calibri"/>
      <family val="2"/>
      <scheme val="minor"/>
    </font>
    <font>
      <b/>
      <sz val="8"/>
      <color rgb="FF000000"/>
      <name val="Arial"/>
      <family val="1"/>
    </font>
    <font>
      <b/>
      <sz val="8"/>
      <color rgb="FF000000"/>
      <name val="Arial"/>
      <family val="2"/>
    </font>
    <font>
      <b/>
      <sz val="7"/>
      <color indexed="8"/>
      <name val="Arial"/>
      <family val="2"/>
    </font>
    <font>
      <sz val="8"/>
      <name val="Arial"/>
      <family val="1"/>
    </font>
  </fonts>
  <fills count="13">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14999847407452621"/>
        <bgColor indexed="64"/>
      </patternFill>
    </fill>
  </fills>
  <borders count="40">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CCCCCC"/>
      </right>
      <top style="thin">
        <color theme="1"/>
      </top>
      <bottom style="thin">
        <color theme="1"/>
      </bottom>
      <diagonal/>
    </border>
    <border>
      <left style="thin">
        <color rgb="FFCCCCCC"/>
      </left>
      <right style="thin">
        <color rgb="FFCCCCCC"/>
      </right>
      <top style="thin">
        <color theme="1"/>
      </top>
      <bottom style="thin">
        <color theme="1"/>
      </bottom>
      <diagonal/>
    </border>
    <border>
      <left style="thin">
        <color rgb="FFCCCCCC"/>
      </left>
      <right style="thin">
        <color theme="1"/>
      </right>
      <top style="thin">
        <color theme="1"/>
      </top>
      <bottom style="thin">
        <color theme="1"/>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theme="1"/>
      </left>
      <right style="thin">
        <color rgb="FFCCCCCC"/>
      </right>
      <top style="thin">
        <color theme="1"/>
      </top>
      <bottom/>
      <diagonal/>
    </border>
    <border>
      <left style="thin">
        <color rgb="FFCCCCCC"/>
      </left>
      <right style="thin">
        <color rgb="FFCCCCCC"/>
      </right>
      <top style="thin">
        <color theme="1"/>
      </top>
      <bottom/>
      <diagonal/>
    </border>
    <border>
      <left style="thin">
        <color rgb="FFCCCCCC"/>
      </left>
      <right style="thin">
        <color theme="1"/>
      </right>
      <top style="thin">
        <color theme="1"/>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12" fillId="11" borderId="0" xfId="0" applyFont="1" applyFill="1" applyBorder="1" applyAlignment="1">
      <alignment horizontal="left" vertical="top" wrapText="1"/>
    </xf>
    <xf numFmtId="0" fontId="10" fillId="9" borderId="0" xfId="0" applyFont="1" applyFill="1" applyBorder="1" applyAlignment="1">
      <alignment horizontal="right" vertical="top" wrapText="1"/>
    </xf>
    <xf numFmtId="0" fontId="9" fillId="8" borderId="7" xfId="0" applyFont="1" applyFill="1" applyBorder="1" applyAlignment="1">
      <alignment horizontal="center" vertical="top" wrapText="1"/>
    </xf>
    <xf numFmtId="0" fontId="9" fillId="8" borderId="8" xfId="0" applyFont="1" applyFill="1" applyBorder="1" applyAlignment="1">
      <alignment horizontal="center" vertical="top" wrapText="1"/>
    </xf>
    <xf numFmtId="0" fontId="2" fillId="2" borderId="9" xfId="0" applyFont="1" applyFill="1" applyBorder="1" applyAlignment="1">
      <alignment horizontal="left" vertical="top" wrapText="1"/>
    </xf>
    <xf numFmtId="0" fontId="8" fillId="7" borderId="6" xfId="0" applyFont="1" applyFill="1" applyBorder="1" applyAlignment="1">
      <alignment horizontal="left" vertical="top" wrapText="1"/>
    </xf>
    <xf numFmtId="0" fontId="10" fillId="9" borderId="4" xfId="0" applyFont="1" applyFill="1" applyBorder="1" applyAlignment="1">
      <alignment horizontal="right" vertical="top" wrapText="1"/>
    </xf>
    <xf numFmtId="0" fontId="8" fillId="7" borderId="0" xfId="0" applyFont="1" applyFill="1" applyBorder="1" applyAlignment="1">
      <alignment horizontal="right" wrapText="1"/>
    </xf>
    <xf numFmtId="0" fontId="10" fillId="9" borderId="0" xfId="0" applyFont="1" applyFill="1" applyBorder="1" applyAlignment="1">
      <alignment horizontal="right" wrapText="1"/>
    </xf>
    <xf numFmtId="164" fontId="11" fillId="10" borderId="0" xfId="0" applyNumberFormat="1" applyFont="1" applyFill="1" applyBorder="1" applyAlignment="1">
      <alignment horizontal="right" vertical="top" wrapText="1"/>
    </xf>
    <xf numFmtId="164" fontId="10" fillId="9" borderId="5" xfId="0" applyNumberFormat="1" applyFont="1" applyFill="1" applyBorder="1" applyAlignment="1">
      <alignment horizontal="right" vertical="top" wrapText="1"/>
    </xf>
    <xf numFmtId="0" fontId="12" fillId="11" borderId="2" xfId="0" applyFont="1" applyFill="1" applyBorder="1" applyAlignment="1">
      <alignment horizontal="left" vertical="top" wrapText="1"/>
    </xf>
    <xf numFmtId="0" fontId="10" fillId="9" borderId="2" xfId="0" applyFont="1" applyFill="1" applyBorder="1" applyAlignment="1">
      <alignment horizontal="right" vertical="top" wrapText="1"/>
    </xf>
    <xf numFmtId="0" fontId="3" fillId="8" borderId="7" xfId="0" applyFont="1" applyFill="1" applyBorder="1" applyAlignment="1">
      <alignment horizontal="right" vertical="center" wrapText="1"/>
    </xf>
    <xf numFmtId="0" fontId="10" fillId="9" borderId="5" xfId="0" applyFont="1" applyFill="1" applyBorder="1" applyAlignment="1">
      <alignment horizontal="right"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7" borderId="7" xfId="0" applyFont="1" applyFill="1" applyBorder="1" applyAlignment="1">
      <alignment horizontal="left" vertical="top" wrapText="1"/>
    </xf>
    <xf numFmtId="0" fontId="8" fillId="7" borderId="8" xfId="0" applyFont="1" applyFill="1" applyBorder="1" applyAlignment="1">
      <alignment horizontal="left" vertical="top" wrapText="1"/>
    </xf>
    <xf numFmtId="0" fontId="10" fillId="9" borderId="2" xfId="0" applyFont="1" applyFill="1" applyBorder="1" applyAlignment="1">
      <alignment horizontal="right" vertical="top" wrapText="1"/>
    </xf>
    <xf numFmtId="0" fontId="14" fillId="0" borderId="19" xfId="0" applyFont="1" applyBorder="1"/>
    <xf numFmtId="0" fontId="14" fillId="0" borderId="21" xfId="0" applyFont="1" applyBorder="1"/>
    <xf numFmtId="0" fontId="14" fillId="0" borderId="15" xfId="0" applyFont="1" applyBorder="1"/>
    <xf numFmtId="0" fontId="14" fillId="0" borderId="33" xfId="0" applyFont="1" applyBorder="1"/>
    <xf numFmtId="0" fontId="14" fillId="0" borderId="30" xfId="0" applyFont="1" applyBorder="1"/>
    <xf numFmtId="0" fontId="14" fillId="0" borderId="23" xfId="0" applyFont="1" applyBorder="1"/>
    <xf numFmtId="0" fontId="14" fillId="0" borderId="24" xfId="0" applyFont="1" applyBorder="1"/>
    <xf numFmtId="0" fontId="13" fillId="0" borderId="0" xfId="0" applyFont="1" applyBorder="1" applyAlignment="1">
      <alignment horizontal="center"/>
    </xf>
    <xf numFmtId="0" fontId="13" fillId="0" borderId="20" xfId="0" applyFont="1" applyBorder="1" applyAlignment="1">
      <alignment horizontal="center"/>
    </xf>
    <xf numFmtId="0" fontId="13" fillId="0" borderId="0" xfId="0" applyFont="1" applyBorder="1"/>
    <xf numFmtId="0" fontId="13" fillId="0" borderId="20" xfId="0" applyFont="1" applyBorder="1"/>
    <xf numFmtId="0" fontId="15" fillId="0" borderId="0" xfId="0" applyFont="1" applyAlignment="1">
      <alignment horizontal="left" vertical="center" wrapText="1"/>
    </xf>
    <xf numFmtId="0" fontId="18" fillId="2" borderId="10" xfId="0" applyFont="1" applyFill="1" applyBorder="1" applyAlignment="1">
      <alignment horizontal="center" vertical="center" wrapText="1"/>
    </xf>
    <xf numFmtId="0" fontId="18" fillId="7" borderId="7" xfId="0" applyFont="1" applyFill="1" applyBorder="1" applyAlignment="1">
      <alignment horizontal="left" vertical="top" wrapText="1"/>
    </xf>
    <xf numFmtId="0" fontId="17" fillId="4"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9" borderId="4" xfId="0" applyFont="1" applyFill="1" applyBorder="1" applyAlignment="1">
      <alignment horizontal="right" vertical="top" wrapText="1"/>
    </xf>
    <xf numFmtId="0" fontId="17" fillId="9" borderId="0" xfId="0" applyFont="1" applyFill="1" applyBorder="1" applyAlignment="1">
      <alignment horizontal="right" vertical="top" wrapText="1"/>
    </xf>
    <xf numFmtId="0" fontId="17" fillId="8" borderId="7" xfId="0" applyFont="1" applyFill="1" applyBorder="1" applyAlignment="1">
      <alignment horizontal="right" vertical="center" wrapText="1"/>
    </xf>
    <xf numFmtId="0" fontId="0" fillId="0" borderId="0" xfId="0" applyAlignment="1"/>
    <xf numFmtId="0" fontId="17" fillId="4" borderId="34"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5" borderId="35" xfId="0" applyFont="1" applyFill="1" applyBorder="1" applyAlignment="1">
      <alignment horizontal="center" vertical="center" wrapText="1"/>
    </xf>
    <xf numFmtId="0" fontId="17" fillId="6" borderId="35" xfId="0" applyFont="1" applyFill="1" applyBorder="1" applyAlignment="1">
      <alignment horizontal="center" vertical="top" wrapText="1"/>
    </xf>
    <xf numFmtId="0" fontId="17" fillId="6" borderId="36"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20" fillId="12" borderId="38" xfId="0" applyFont="1" applyFill="1" applyBorder="1" applyAlignment="1">
      <alignment horizontal="left" vertical="top" wrapText="1"/>
    </xf>
    <xf numFmtId="0" fontId="19" fillId="12" borderId="38" xfId="0" applyFont="1" applyFill="1" applyBorder="1" applyAlignment="1">
      <alignment horizontal="left" vertical="center" wrapText="1"/>
    </xf>
    <xf numFmtId="0" fontId="20" fillId="12" borderId="38" xfId="0" applyFont="1" applyFill="1" applyBorder="1" applyAlignment="1">
      <alignment horizontal="right" vertical="top" wrapText="1"/>
    </xf>
    <xf numFmtId="4" fontId="20" fillId="12" borderId="39" xfId="0" applyNumberFormat="1" applyFont="1" applyFill="1" applyBorder="1" applyAlignment="1">
      <alignment horizontal="right" vertical="top"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5" fillId="0" borderId="38" xfId="0" applyFont="1" applyFill="1" applyBorder="1" applyAlignment="1">
      <alignment horizontal="left" vertical="center" wrapText="1"/>
    </xf>
    <xf numFmtId="2" fontId="16" fillId="0" borderId="38" xfId="0" applyNumberFormat="1" applyFont="1" applyFill="1" applyBorder="1" applyAlignment="1">
      <alignment horizontal="center" vertical="center" wrapText="1"/>
    </xf>
    <xf numFmtId="4" fontId="16" fillId="0" borderId="38" xfId="0" applyNumberFormat="1" applyFont="1" applyFill="1" applyBorder="1" applyAlignment="1">
      <alignment horizontal="center" vertical="center" wrapText="1"/>
    </xf>
    <xf numFmtId="4" fontId="16" fillId="0" borderId="39" xfId="0" applyNumberFormat="1" applyFont="1" applyFill="1" applyBorder="1" applyAlignment="1">
      <alignment horizontal="center" vertical="center" wrapText="1"/>
    </xf>
    <xf numFmtId="0" fontId="4"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5" fillId="0" borderId="38" xfId="0" applyFont="1" applyFill="1" applyBorder="1" applyAlignment="1">
      <alignment horizontal="center" vertical="top" wrapText="1"/>
    </xf>
    <xf numFmtId="2" fontId="6" fillId="0" borderId="38" xfId="0" applyNumberFormat="1" applyFont="1" applyFill="1" applyBorder="1" applyAlignment="1">
      <alignment horizontal="right" vertical="top" wrapText="1"/>
    </xf>
    <xf numFmtId="4" fontId="7" fillId="0" borderId="38" xfId="0" applyNumberFormat="1" applyFont="1" applyFill="1" applyBorder="1" applyAlignment="1">
      <alignment horizontal="right" vertical="top" wrapText="1"/>
    </xf>
    <xf numFmtId="0" fontId="19" fillId="12" borderId="38" xfId="0" applyFont="1" applyFill="1" applyBorder="1" applyAlignment="1">
      <alignment horizontal="center" vertical="center" wrapText="1"/>
    </xf>
    <xf numFmtId="0" fontId="19" fillId="12" borderId="38" xfId="0" applyFont="1" applyFill="1" applyBorder="1" applyAlignment="1">
      <alignment horizontal="left" vertical="top" wrapText="1"/>
    </xf>
    <xf numFmtId="0" fontId="19" fillId="12" borderId="38" xfId="0" applyFont="1" applyFill="1" applyBorder="1" applyAlignment="1">
      <alignment horizontal="right" vertical="top" wrapText="1"/>
    </xf>
    <xf numFmtId="4" fontId="19" fillId="12" borderId="39" xfId="0" applyNumberFormat="1" applyFont="1" applyFill="1" applyBorder="1" applyAlignment="1">
      <alignment horizontal="right" vertical="top" wrapText="1"/>
    </xf>
    <xf numFmtId="0" fontId="15" fillId="0" borderId="38" xfId="0" applyFont="1" applyBorder="1" applyAlignment="1">
      <alignment horizontal="left" vertical="center" wrapText="1"/>
    </xf>
    <xf numFmtId="0" fontId="16" fillId="0" borderId="38" xfId="0" applyFont="1" applyFill="1" applyBorder="1" applyAlignment="1">
      <alignment horizontal="center" vertical="top" wrapText="1"/>
    </xf>
    <xf numFmtId="2" fontId="16" fillId="0" borderId="38" xfId="0" applyNumberFormat="1" applyFont="1" applyFill="1" applyBorder="1" applyAlignment="1">
      <alignment horizontal="right" vertical="top" wrapText="1"/>
    </xf>
    <xf numFmtId="4" fontId="16" fillId="0" borderId="38" xfId="0" applyNumberFormat="1" applyFont="1" applyFill="1" applyBorder="1" applyAlignment="1">
      <alignment horizontal="right" vertical="top" wrapText="1"/>
    </xf>
    <xf numFmtId="2" fontId="19" fillId="12" borderId="38" xfId="0" applyNumberFormat="1" applyFont="1" applyFill="1" applyBorder="1" applyAlignment="1">
      <alignment horizontal="right" vertical="top"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2" fontId="16" fillId="0" borderId="0" xfId="0" applyNumberFormat="1" applyFont="1" applyFill="1" applyBorder="1" applyAlignment="1">
      <alignment horizontal="right" vertical="center" wrapText="1"/>
    </xf>
    <xf numFmtId="4" fontId="16" fillId="0" borderId="0" xfId="0" applyNumberFormat="1" applyFont="1" applyFill="1" applyBorder="1" applyAlignment="1">
      <alignment horizontal="right" vertical="center" wrapText="1"/>
    </xf>
    <xf numFmtId="0" fontId="21" fillId="0" borderId="38" xfId="0" applyFont="1" applyFill="1" applyBorder="1" applyAlignment="1">
      <alignment horizontal="right" vertical="center" wrapText="1"/>
    </xf>
    <xf numFmtId="0" fontId="16" fillId="12" borderId="38" xfId="0" applyFont="1" applyFill="1" applyBorder="1" applyAlignment="1">
      <alignment horizontal="center" vertical="center" wrapText="1"/>
    </xf>
    <xf numFmtId="0" fontId="19" fillId="12" borderId="38" xfId="0" applyFont="1" applyFill="1" applyBorder="1" applyAlignment="1">
      <alignment horizontal="center" vertical="top" wrapText="1"/>
    </xf>
    <xf numFmtId="4" fontId="19" fillId="12" borderId="38" xfId="0" applyNumberFormat="1" applyFont="1" applyFill="1" applyBorder="1" applyAlignment="1">
      <alignment horizontal="right" vertical="top" wrapText="1"/>
    </xf>
    <xf numFmtId="0" fontId="21" fillId="12" borderId="38" xfId="0" applyFont="1" applyFill="1" applyBorder="1" applyAlignment="1">
      <alignment horizontal="left" vertical="center" wrapText="1"/>
    </xf>
    <xf numFmtId="0" fontId="15" fillId="0" borderId="38" xfId="0" applyFont="1" applyBorder="1" applyAlignment="1">
      <alignment vertical="center" wrapText="1"/>
    </xf>
    <xf numFmtId="4" fontId="19" fillId="0" borderId="39" xfId="0" applyNumberFormat="1" applyFont="1" applyFill="1" applyBorder="1" applyAlignment="1">
      <alignment horizontal="center" vertical="center"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left" vertical="top" wrapText="1"/>
    </xf>
    <xf numFmtId="0" fontId="17" fillId="7" borderId="6" xfId="0" applyFont="1" applyFill="1" applyBorder="1" applyAlignment="1">
      <alignment horizontal="left" vertical="top" wrapText="1"/>
    </xf>
    <xf numFmtId="0" fontId="17" fillId="7" borderId="7" xfId="0" applyFont="1" applyFill="1" applyBorder="1" applyAlignment="1">
      <alignment horizontal="left" vertical="top" wrapText="1"/>
    </xf>
    <xf numFmtId="0" fontId="17" fillId="7" borderId="8" xfId="0" applyFont="1" applyFill="1" applyBorder="1" applyAlignment="1">
      <alignment horizontal="left" vertical="top" wrapText="1"/>
    </xf>
    <xf numFmtId="0" fontId="15" fillId="12" borderId="38" xfId="0" applyFont="1" applyFill="1" applyBorder="1" applyAlignment="1">
      <alignment horizontal="left" vertical="center" wrapText="1"/>
    </xf>
    <xf numFmtId="2" fontId="16" fillId="12" borderId="38"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164" fontId="17" fillId="9" borderId="3" xfId="0" applyNumberFormat="1" applyFont="1" applyFill="1" applyBorder="1" applyAlignment="1">
      <alignment horizontal="center" vertical="center" wrapText="1"/>
    </xf>
    <xf numFmtId="0" fontId="14" fillId="0" borderId="19" xfId="0" applyFont="1" applyFill="1" applyBorder="1"/>
    <xf numFmtId="0" fontId="14" fillId="0" borderId="20" xfId="0" applyFont="1" applyFill="1" applyBorder="1"/>
    <xf numFmtId="0" fontId="14" fillId="0" borderId="21" xfId="0" applyFont="1" applyFill="1" applyBorder="1"/>
    <xf numFmtId="0" fontId="14" fillId="0" borderId="26" xfId="1" applyFont="1" applyFill="1" applyBorder="1" applyAlignment="1">
      <alignment horizontal="center" vertical="distributed"/>
    </xf>
    <xf numFmtId="10" fontId="14" fillId="0" borderId="27" xfId="2" applyNumberFormat="1" applyFont="1" applyFill="1" applyBorder="1" applyAlignment="1">
      <alignment vertical="distributed"/>
    </xf>
    <xf numFmtId="10" fontId="14" fillId="0" borderId="28" xfId="3" applyNumberFormat="1" applyFont="1" applyFill="1" applyBorder="1" applyAlignment="1">
      <alignment horizontal="center" vertical="distributed"/>
    </xf>
    <xf numFmtId="10" fontId="14" fillId="0" borderId="28" xfId="3" applyNumberFormat="1" applyFont="1" applyFill="1" applyBorder="1" applyAlignment="1">
      <alignment horizontal="center" vertical="center"/>
    </xf>
    <xf numFmtId="10" fontId="14" fillId="0" borderId="27" xfId="3" applyNumberFormat="1" applyFont="1" applyFill="1" applyBorder="1" applyAlignment="1">
      <alignment horizontal="center" vertical="center"/>
    </xf>
    <xf numFmtId="43" fontId="14" fillId="0" borderId="26" xfId="2" applyNumberFormat="1" applyFont="1" applyFill="1" applyBorder="1" applyAlignment="1">
      <alignment vertical="distributed"/>
    </xf>
    <xf numFmtId="43" fontId="14" fillId="0" borderId="29" xfId="2" applyFont="1" applyFill="1" applyBorder="1" applyAlignment="1">
      <alignment horizontal="center" vertical="distributed"/>
    </xf>
    <xf numFmtId="43" fontId="14" fillId="0" borderId="29" xfId="2" applyFont="1" applyFill="1" applyBorder="1" applyAlignment="1">
      <alignment horizontal="center" vertical="center"/>
    </xf>
    <xf numFmtId="43" fontId="14" fillId="0" borderId="26" xfId="2" applyFont="1" applyFill="1" applyBorder="1" applyAlignment="1">
      <alignment horizontal="center" vertical="center"/>
    </xf>
    <xf numFmtId="43" fontId="14" fillId="0" borderId="26" xfId="2" applyFont="1" applyFill="1" applyBorder="1" applyAlignment="1">
      <alignment vertical="distributed"/>
    </xf>
    <xf numFmtId="43" fontId="0" fillId="0" borderId="0" xfId="0" applyNumberFormat="1"/>
    <xf numFmtId="4" fontId="14" fillId="12" borderId="30" xfId="1" applyNumberFormat="1" applyFont="1" applyFill="1" applyBorder="1" applyAlignment="1">
      <alignment horizontal="right" vertical="distributed"/>
    </xf>
    <xf numFmtId="10" fontId="14" fillId="12" borderId="15" xfId="3" applyNumberFormat="1" applyFont="1" applyFill="1" applyBorder="1" applyAlignment="1">
      <alignment horizontal="center" vertical="distributed"/>
    </xf>
    <xf numFmtId="10" fontId="14" fillId="12" borderId="31" xfId="3" applyNumberFormat="1" applyFont="1" applyFill="1" applyBorder="1" applyAlignment="1">
      <alignment horizontal="center" vertical="distributed"/>
    </xf>
    <xf numFmtId="4" fontId="14" fillId="12" borderId="32" xfId="1" applyNumberFormat="1" applyFont="1" applyFill="1" applyBorder="1" applyAlignment="1">
      <alignment horizontal="right" vertical="distributed"/>
    </xf>
    <xf numFmtId="43" fontId="14" fillId="12" borderId="18" xfId="2" applyFont="1" applyFill="1" applyBorder="1" applyAlignment="1">
      <alignment horizontal="center" vertical="distributed"/>
    </xf>
    <xf numFmtId="43" fontId="14" fillId="12" borderId="32" xfId="2" applyFont="1" applyFill="1" applyBorder="1" applyAlignment="1">
      <alignment horizontal="center" vertical="center"/>
    </xf>
    <xf numFmtId="4" fontId="13" fillId="12" borderId="32" xfId="1" applyNumberFormat="1" applyFont="1" applyFill="1" applyBorder="1" applyAlignment="1">
      <alignment horizontal="right" vertical="distributed"/>
    </xf>
    <xf numFmtId="10" fontId="13" fillId="12" borderId="15" xfId="3" applyNumberFormat="1" applyFont="1" applyFill="1" applyBorder="1" applyAlignment="1">
      <alignment horizontal="center" vertical="distributed"/>
    </xf>
    <xf numFmtId="10" fontId="13" fillId="12" borderId="15" xfId="3" applyNumberFormat="1" applyFont="1" applyFill="1" applyBorder="1" applyAlignment="1">
      <alignment horizontal="right" vertical="distributed"/>
    </xf>
    <xf numFmtId="10" fontId="13" fillId="12" borderId="31" xfId="3" applyNumberFormat="1" applyFont="1" applyFill="1" applyBorder="1" applyAlignment="1">
      <alignment horizontal="right" vertical="distributed"/>
    </xf>
    <xf numFmtId="4" fontId="22" fillId="12" borderId="32" xfId="1" applyNumberFormat="1" applyFont="1" applyFill="1" applyBorder="1" applyAlignment="1">
      <alignment horizontal="right" vertical="distributed"/>
    </xf>
    <xf numFmtId="43" fontId="13" fillId="12" borderId="18" xfId="2" applyFont="1" applyFill="1" applyBorder="1" applyAlignment="1">
      <alignment horizontal="center" vertical="distributed"/>
    </xf>
    <xf numFmtId="43" fontId="13" fillId="12" borderId="32" xfId="2" applyFont="1" applyFill="1" applyBorder="1" applyAlignment="1">
      <alignment horizontal="center" vertical="distributed"/>
    </xf>
    <xf numFmtId="0" fontId="17" fillId="6" borderId="14" xfId="0" applyFont="1" applyFill="1" applyBorder="1" applyAlignment="1">
      <alignment horizontal="center" vertical="center" wrapText="1"/>
    </xf>
    <xf numFmtId="0" fontId="23" fillId="0" borderId="38" xfId="0" applyFont="1" applyBorder="1" applyAlignment="1">
      <alignment horizontal="left" vertical="center"/>
    </xf>
    <xf numFmtId="0" fontId="17" fillId="8" borderId="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5" fillId="0" borderId="2" xfId="0" applyFont="1" applyBorder="1" applyAlignment="1">
      <alignment vertical="center"/>
    </xf>
    <xf numFmtId="0" fontId="15" fillId="0" borderId="3" xfId="0" applyFont="1" applyBorder="1" applyAlignment="1">
      <alignment vertical="center"/>
    </xf>
    <xf numFmtId="0" fontId="17" fillId="7" borderId="2" xfId="0" applyFont="1" applyFill="1" applyBorder="1" applyAlignment="1">
      <alignment horizontal="right" vertical="center" wrapText="1"/>
    </xf>
    <xf numFmtId="0" fontId="18" fillId="2" borderId="10" xfId="0" applyFont="1" applyFill="1" applyBorder="1" applyAlignment="1">
      <alignment horizontal="left" vertical="top" wrapText="1"/>
    </xf>
    <xf numFmtId="0" fontId="18" fillId="7" borderId="7" xfId="0" applyFont="1" applyFill="1" applyBorder="1" applyAlignment="1">
      <alignment horizontal="left" vertical="top" wrapText="1"/>
    </xf>
    <xf numFmtId="0" fontId="10" fillId="9" borderId="1" xfId="0" applyFont="1" applyFill="1" applyBorder="1" applyAlignment="1">
      <alignment horizontal="right" vertical="top" wrapText="1"/>
    </xf>
    <xf numFmtId="0" fontId="10" fillId="9" borderId="2" xfId="0" applyFont="1" applyFill="1" applyBorder="1" applyAlignment="1">
      <alignment horizontal="right" vertical="top" wrapText="1"/>
    </xf>
    <xf numFmtId="0" fontId="2" fillId="7" borderId="2" xfId="0" applyFont="1" applyFill="1" applyBorder="1" applyAlignment="1">
      <alignment horizontal="right" wrapText="1"/>
    </xf>
    <xf numFmtId="0" fontId="2" fillId="9" borderId="3" xfId="0" applyFont="1" applyFill="1" applyBorder="1" applyAlignment="1">
      <alignment horizontal="right"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7" fillId="2" borderId="10" xfId="0" applyFont="1" applyFill="1" applyBorder="1" applyAlignment="1">
      <alignment horizontal="left" vertical="top" wrapText="1"/>
    </xf>
    <xf numFmtId="0" fontId="17" fillId="7" borderId="7" xfId="0" applyFont="1" applyFill="1" applyBorder="1" applyAlignment="1">
      <alignment horizontal="left" vertical="top" wrapText="1"/>
    </xf>
    <xf numFmtId="0" fontId="14" fillId="12" borderId="15" xfId="1" applyFont="1" applyFill="1" applyBorder="1" applyAlignment="1">
      <alignment horizontal="center" vertical="distributed"/>
    </xf>
    <xf numFmtId="0" fontId="14" fillId="12" borderId="30" xfId="1" applyFont="1" applyFill="1" applyBorder="1" applyAlignment="1">
      <alignment horizontal="center" vertical="distributed"/>
    </xf>
    <xf numFmtId="0" fontId="14" fillId="12" borderId="19" xfId="1" applyFont="1" applyFill="1" applyBorder="1" applyAlignment="1">
      <alignment horizontal="center" vertical="distributed"/>
    </xf>
    <xf numFmtId="0" fontId="14" fillId="12" borderId="21" xfId="1" applyFont="1" applyFill="1" applyBorder="1" applyAlignment="1">
      <alignment horizontal="center" vertical="distributed"/>
    </xf>
    <xf numFmtId="49" fontId="22" fillId="12" borderId="15" xfId="1" applyNumberFormat="1" applyFont="1" applyFill="1" applyBorder="1" applyAlignment="1">
      <alignment horizontal="center" vertical="distributed"/>
    </xf>
    <xf numFmtId="49" fontId="22" fillId="12" borderId="30" xfId="1" applyNumberFormat="1" applyFont="1" applyFill="1" applyBorder="1" applyAlignment="1">
      <alignment horizontal="center" vertical="distributed"/>
    </xf>
    <xf numFmtId="49" fontId="22" fillId="12" borderId="19" xfId="1" applyNumberFormat="1" applyFont="1" applyFill="1" applyBorder="1" applyAlignment="1">
      <alignment horizontal="center" vertical="distributed"/>
    </xf>
    <xf numFmtId="49" fontId="22" fillId="12" borderId="21" xfId="1" applyNumberFormat="1" applyFont="1" applyFill="1" applyBorder="1" applyAlignment="1">
      <alignment horizontal="center" vertical="distributed"/>
    </xf>
    <xf numFmtId="0" fontId="13" fillId="0" borderId="0" xfId="0" applyFont="1" applyBorder="1" applyAlignment="1">
      <alignment horizontal="center"/>
    </xf>
    <xf numFmtId="0" fontId="13" fillId="0" borderId="20" xfId="0" applyFont="1" applyBorder="1" applyAlignment="1">
      <alignment horizontal="center"/>
    </xf>
    <xf numFmtId="49" fontId="14" fillId="0" borderId="27" xfId="1" applyNumberFormat="1" applyFont="1" applyFill="1" applyBorder="1" applyAlignment="1">
      <alignment horizontal="center" vertical="distributed"/>
    </xf>
    <xf numFmtId="49" fontId="14" fillId="0" borderId="25" xfId="1" applyNumberFormat="1" applyFont="1" applyFill="1" applyBorder="1" applyAlignment="1">
      <alignment horizontal="center" vertical="distributed"/>
    </xf>
    <xf numFmtId="0" fontId="14" fillId="0" borderId="27" xfId="1" applyFont="1" applyFill="1" applyBorder="1" applyAlignment="1">
      <alignment horizontal="left" vertical="distributed"/>
    </xf>
    <xf numFmtId="0" fontId="14" fillId="0" borderId="25" xfId="1" applyFont="1" applyFill="1" applyBorder="1" applyAlignment="1">
      <alignment horizontal="left" vertical="distributed"/>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4" fillId="12" borderId="18" xfId="0" applyFont="1" applyFill="1" applyBorder="1" applyAlignment="1">
      <alignment horizontal="center" vertical="center"/>
    </xf>
    <xf numFmtId="0" fontId="14" fillId="12" borderId="16" xfId="0" applyFont="1" applyFill="1" applyBorder="1" applyAlignment="1">
      <alignment horizontal="center" vertical="center"/>
    </xf>
    <xf numFmtId="0" fontId="14" fillId="12" borderId="17" xfId="0" applyFont="1" applyFill="1" applyBorder="1" applyAlignment="1">
      <alignment horizontal="center" vertical="center"/>
    </xf>
    <xf numFmtId="0" fontId="14" fillId="0" borderId="22"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2" xfId="1" applyFont="1" applyFill="1" applyBorder="1" applyAlignment="1">
      <alignment horizontal="center" vertical="center" wrapText="1"/>
    </xf>
    <xf numFmtId="0" fontId="14" fillId="0" borderId="22" xfId="1" applyFont="1" applyFill="1" applyBorder="1" applyAlignment="1">
      <alignment horizontal="center" vertical="distributed"/>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cellXfs>
  <cellStyles count="4">
    <cellStyle name="Normal" xfId="0" builtinId="0"/>
    <cellStyle name="Normal 39" xfId="1" xr:uid="{00000000-0005-0000-0000-000001000000}"/>
    <cellStyle name="Porcentagem 7" xfId="3" xr:uid="{00000000-0005-0000-0000-000002000000}"/>
    <cellStyle name="Vírgula 1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http://www.altojequitiba.mg.gov.br/images/brasao.jpg"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http://www.altojequitiba.mg.gov.br/images/brasao.jpg" TargetMode="External"/><Relationship Id="rId2" Type="http://schemas.openxmlformats.org/officeDocument/2006/relationships/image" Target="../media/image4.jpeg"/><Relationship Id="rId1" Type="http://schemas.openxmlformats.org/officeDocument/2006/relationships/image" Target="../media/image3.jfif"/></Relationships>
</file>

<file path=xl/drawings/_rels/drawing3.xml.rels><?xml version="1.0" encoding="UTF-8" standalone="yes"?>
<Relationships xmlns="http://schemas.openxmlformats.org/package/2006/relationships"><Relationship Id="rId3" Type="http://schemas.openxmlformats.org/officeDocument/2006/relationships/image" Target="http://www.altojequitiba.mg.gov.br/images/brasao.jpg" TargetMode="External"/><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721179</xdr:colOff>
      <xdr:row>0</xdr:row>
      <xdr:rowOff>176892</xdr:rowOff>
    </xdr:from>
    <xdr:to>
      <xdr:col>8</xdr:col>
      <xdr:colOff>595313</xdr:colOff>
      <xdr:row>1</xdr:row>
      <xdr:rowOff>702469</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8554" y="176892"/>
          <a:ext cx="862352" cy="823233"/>
        </a:xfrm>
        <a:prstGeom prst="rect">
          <a:avLst/>
        </a:prstGeom>
      </xdr:spPr>
    </xdr:pic>
    <xdr:clientData/>
  </xdr:twoCellAnchor>
  <xdr:twoCellAnchor>
    <xdr:from>
      <xdr:col>1</xdr:col>
      <xdr:colOff>83344</xdr:colOff>
      <xdr:row>0</xdr:row>
      <xdr:rowOff>85725</xdr:rowOff>
    </xdr:from>
    <xdr:to>
      <xdr:col>2</xdr:col>
      <xdr:colOff>158077</xdr:colOff>
      <xdr:row>1</xdr:row>
      <xdr:rowOff>738188</xdr:rowOff>
    </xdr:to>
    <xdr:pic>
      <xdr:nvPicPr>
        <xdr:cNvPr id="3" name="Imagem 2">
          <a:extLst>
            <a:ext uri="{FF2B5EF4-FFF2-40B4-BE49-F238E27FC236}">
              <a16:creationId xmlns:a16="http://schemas.microsoft.com/office/drawing/2014/main" id="{0E8217DD-DBE7-44BB-B7AA-FA8C8CA6BC16}"/>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14375" y="85725"/>
          <a:ext cx="860546" cy="950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1352210</xdr:colOff>
      <xdr:row>0</xdr:row>
      <xdr:rowOff>45923</xdr:rowOff>
    </xdr:from>
    <xdr:to>
      <xdr:col>6</xdr:col>
      <xdr:colOff>2297906</xdr:colOff>
      <xdr:row>1</xdr:row>
      <xdr:rowOff>654844</xdr:rowOff>
    </xdr:to>
    <xdr:pic>
      <xdr:nvPicPr>
        <xdr:cNvPr id="2" name="Image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7710" y="45923"/>
          <a:ext cx="945696" cy="906577"/>
        </a:xfrm>
        <a:prstGeom prst="rect">
          <a:avLst/>
        </a:prstGeom>
      </xdr:spPr>
    </xdr:pic>
    <xdr:clientData/>
  </xdr:twoCellAnchor>
  <xdr:twoCellAnchor>
    <xdr:from>
      <xdr:col>0</xdr:col>
      <xdr:colOff>738187</xdr:colOff>
      <xdr:row>0</xdr:row>
      <xdr:rowOff>107157</xdr:rowOff>
    </xdr:from>
    <xdr:to>
      <xdr:col>2</xdr:col>
      <xdr:colOff>66106</xdr:colOff>
      <xdr:row>1</xdr:row>
      <xdr:rowOff>750095</xdr:rowOff>
    </xdr:to>
    <xdr:pic>
      <xdr:nvPicPr>
        <xdr:cNvPr id="3" name="Imagem 2">
          <a:extLst>
            <a:ext uri="{FF2B5EF4-FFF2-40B4-BE49-F238E27FC236}">
              <a16:creationId xmlns:a16="http://schemas.microsoft.com/office/drawing/2014/main" id="{92427C0C-656F-4DE9-8AF8-FF89CE8B1308}"/>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38187" y="107157"/>
          <a:ext cx="851919" cy="940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523875</xdr:colOff>
      <xdr:row>0</xdr:row>
      <xdr:rowOff>85725</xdr:rowOff>
    </xdr:from>
    <xdr:to>
      <xdr:col>5</xdr:col>
      <xdr:colOff>1181100</xdr:colOff>
      <xdr:row>0</xdr:row>
      <xdr:rowOff>742950</xdr:rowOff>
    </xdr:to>
    <xdr:pic>
      <xdr:nvPicPr>
        <xdr:cNvPr id="2" name="Image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85725"/>
          <a:ext cx="657225" cy="657225"/>
        </a:xfrm>
        <a:prstGeom prst="rect">
          <a:avLst/>
        </a:prstGeom>
      </xdr:spPr>
    </xdr:pic>
    <xdr:clientData/>
  </xdr:twoCellAnchor>
  <xdr:twoCellAnchor>
    <xdr:from>
      <xdr:col>0</xdr:col>
      <xdr:colOff>428625</xdr:colOff>
      <xdr:row>0</xdr:row>
      <xdr:rowOff>114301</xdr:rowOff>
    </xdr:from>
    <xdr:to>
      <xdr:col>1</xdr:col>
      <xdr:colOff>389851</xdr:colOff>
      <xdr:row>0</xdr:row>
      <xdr:rowOff>828675</xdr:rowOff>
    </xdr:to>
    <xdr:pic>
      <xdr:nvPicPr>
        <xdr:cNvPr id="3" name="Imagem 2">
          <a:extLst>
            <a:ext uri="{FF2B5EF4-FFF2-40B4-BE49-F238E27FC236}">
              <a16:creationId xmlns:a16="http://schemas.microsoft.com/office/drawing/2014/main" id="{11EFA533-86AD-478E-A1AC-71924E03243B}"/>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28625" y="114301"/>
          <a:ext cx="647026"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showOutlineSymbols="0" showWhiteSpace="0" topLeftCell="A10" zoomScale="80" zoomScaleNormal="80" workbookViewId="0">
      <selection activeCell="N4" sqref="N4"/>
    </sheetView>
  </sheetViews>
  <sheetFormatPr defaultRowHeight="14.25" x14ac:dyDescent="0.2"/>
  <cols>
    <col min="1" max="1" width="8.25" customWidth="1"/>
    <col min="2" max="2" width="10.375" customWidth="1"/>
    <col min="3" max="3" width="11.875" customWidth="1"/>
    <col min="4" max="4" width="65.5" customWidth="1"/>
    <col min="5" max="5" width="9.625" customWidth="1"/>
    <col min="6" max="8" width="13" bestFit="1" customWidth="1"/>
    <col min="9" max="9" width="15.25" customWidth="1"/>
  </cols>
  <sheetData>
    <row r="1" spans="1:12" ht="23.25" customHeight="1" x14ac:dyDescent="0.2">
      <c r="A1" s="5"/>
      <c r="B1" s="16"/>
      <c r="C1" s="16"/>
      <c r="D1" s="33" t="s">
        <v>120</v>
      </c>
      <c r="E1" s="133" t="s">
        <v>0</v>
      </c>
      <c r="F1" s="133"/>
      <c r="G1" s="133" t="s">
        <v>1</v>
      </c>
      <c r="H1" s="133"/>
      <c r="I1" s="17"/>
    </row>
    <row r="2" spans="1:12" ht="66" customHeight="1" x14ac:dyDescent="0.2">
      <c r="A2" s="6"/>
      <c r="B2" s="18"/>
      <c r="C2" s="18"/>
      <c r="D2" s="34" t="s">
        <v>110</v>
      </c>
      <c r="E2" s="134" t="s">
        <v>90</v>
      </c>
      <c r="F2" s="134"/>
      <c r="G2" s="134" t="s">
        <v>2</v>
      </c>
      <c r="H2" s="134"/>
      <c r="I2" s="19"/>
    </row>
    <row r="3" spans="1:12" ht="22.5" customHeight="1" x14ac:dyDescent="0.2">
      <c r="A3" s="129" t="s">
        <v>54</v>
      </c>
      <c r="B3" s="130"/>
      <c r="C3" s="130"/>
      <c r="D3" s="130"/>
      <c r="E3" s="130"/>
      <c r="F3" s="130"/>
      <c r="G3" s="130"/>
      <c r="H3" s="130"/>
      <c r="I3" s="131"/>
    </row>
    <row r="4" spans="1:12" ht="30" customHeight="1" x14ac:dyDescent="0.2">
      <c r="A4" s="43" t="s">
        <v>11</v>
      </c>
      <c r="B4" s="44" t="s">
        <v>60</v>
      </c>
      <c r="C4" s="45" t="s">
        <v>61</v>
      </c>
      <c r="D4" s="46" t="s">
        <v>55</v>
      </c>
      <c r="E4" s="47" t="s">
        <v>45</v>
      </c>
      <c r="F4" s="44" t="s">
        <v>56</v>
      </c>
      <c r="G4" s="44" t="s">
        <v>57</v>
      </c>
      <c r="H4" s="48" t="s">
        <v>58</v>
      </c>
      <c r="I4" s="49" t="s">
        <v>59</v>
      </c>
    </row>
    <row r="5" spans="1:12" ht="24" customHeight="1" x14ac:dyDescent="0.2">
      <c r="A5" s="50">
        <v>1</v>
      </c>
      <c r="B5" s="51"/>
      <c r="C5" s="51"/>
      <c r="D5" s="52" t="s">
        <v>3</v>
      </c>
      <c r="E5" s="51"/>
      <c r="F5" s="53"/>
      <c r="G5" s="51"/>
      <c r="H5" s="51"/>
      <c r="I5" s="54"/>
    </row>
    <row r="6" spans="1:12" ht="56.25" customHeight="1" x14ac:dyDescent="0.2">
      <c r="A6" s="55" t="s">
        <v>4</v>
      </c>
      <c r="B6" s="56" t="s">
        <v>40</v>
      </c>
      <c r="C6" s="56" t="s">
        <v>5</v>
      </c>
      <c r="D6" s="57" t="s">
        <v>119</v>
      </c>
      <c r="E6" s="56" t="s">
        <v>38</v>
      </c>
      <c r="F6" s="58">
        <f>MC!F6</f>
        <v>3</v>
      </c>
      <c r="G6" s="59">
        <v>310.26</v>
      </c>
      <c r="H6" s="59">
        <f>G6*1.2328</f>
        <v>382.48852799999997</v>
      </c>
      <c r="I6" s="60">
        <f>F6*H6</f>
        <v>1147.465584</v>
      </c>
    </row>
    <row r="7" spans="1:12" ht="39" customHeight="1" x14ac:dyDescent="0.2">
      <c r="A7" s="55" t="s">
        <v>39</v>
      </c>
      <c r="B7" s="56" t="s">
        <v>42</v>
      </c>
      <c r="C7" s="56" t="s">
        <v>5</v>
      </c>
      <c r="D7" s="57" t="s">
        <v>41</v>
      </c>
      <c r="E7" s="56" t="s">
        <v>38</v>
      </c>
      <c r="F7" s="58">
        <f>MC!F7</f>
        <v>170.18</v>
      </c>
      <c r="G7" s="59">
        <v>23.9</v>
      </c>
      <c r="H7" s="59">
        <f t="shared" ref="H7:H12" si="0">G7*1.2328</f>
        <v>29.463919999999995</v>
      </c>
      <c r="I7" s="60">
        <f t="shared" ref="I7:I8" si="1">F7*H7</f>
        <v>5014.1699055999989</v>
      </c>
    </row>
    <row r="8" spans="1:12" ht="45.75" customHeight="1" x14ac:dyDescent="0.2">
      <c r="A8" s="55" t="s">
        <v>43</v>
      </c>
      <c r="B8" s="56" t="s">
        <v>49</v>
      </c>
      <c r="C8" s="56" t="s">
        <v>5</v>
      </c>
      <c r="D8" s="57" t="s">
        <v>44</v>
      </c>
      <c r="E8" s="56" t="s">
        <v>38</v>
      </c>
      <c r="F8" s="58">
        <f>MC!F8</f>
        <v>170.18</v>
      </c>
      <c r="G8" s="59">
        <v>22.25</v>
      </c>
      <c r="H8" s="59">
        <f t="shared" si="0"/>
        <v>27.429799999999997</v>
      </c>
      <c r="I8" s="60">
        <f t="shared" si="1"/>
        <v>4668.0033639999992</v>
      </c>
    </row>
    <row r="9" spans="1:12" ht="48" customHeight="1" x14ac:dyDescent="0.2">
      <c r="A9" s="55" t="s">
        <v>36</v>
      </c>
      <c r="B9" s="56" t="s">
        <v>68</v>
      </c>
      <c r="C9" s="56" t="s">
        <v>5</v>
      </c>
      <c r="D9" s="32" t="s">
        <v>67</v>
      </c>
      <c r="E9" s="56" t="s">
        <v>8</v>
      </c>
      <c r="F9" s="58">
        <f>MC!F9</f>
        <v>33.700000000000003</v>
      </c>
      <c r="G9" s="59">
        <v>4.5999999999999996</v>
      </c>
      <c r="H9" s="59">
        <f t="shared" si="0"/>
        <v>5.6708799999999995</v>
      </c>
      <c r="I9" s="60">
        <f t="shared" ref="I9:I12" si="2">F9*H9</f>
        <v>191.108656</v>
      </c>
    </row>
    <row r="10" spans="1:12" ht="43.5" customHeight="1" x14ac:dyDescent="0.2">
      <c r="A10" s="55" t="s">
        <v>69</v>
      </c>
      <c r="B10" s="56" t="s">
        <v>71</v>
      </c>
      <c r="C10" s="56" t="s">
        <v>5</v>
      </c>
      <c r="D10" s="71" t="s">
        <v>70</v>
      </c>
      <c r="E10" s="56" t="s">
        <v>8</v>
      </c>
      <c r="F10" s="58">
        <f>MC!F10</f>
        <v>24</v>
      </c>
      <c r="G10" s="59">
        <v>5.5</v>
      </c>
      <c r="H10" s="59">
        <f t="shared" si="0"/>
        <v>6.7803999999999993</v>
      </c>
      <c r="I10" s="60">
        <f t="shared" si="2"/>
        <v>162.72959999999998</v>
      </c>
    </row>
    <row r="11" spans="1:12" ht="23.25" customHeight="1" x14ac:dyDescent="0.2">
      <c r="A11" s="55" t="s">
        <v>111</v>
      </c>
      <c r="B11" s="56" t="s">
        <v>113</v>
      </c>
      <c r="C11" s="56" t="s">
        <v>5</v>
      </c>
      <c r="D11" s="126" t="s">
        <v>115</v>
      </c>
      <c r="E11" s="56" t="s">
        <v>38</v>
      </c>
      <c r="F11" s="58">
        <f>MC!F11</f>
        <v>340.36</v>
      </c>
      <c r="G11" s="59">
        <v>10.36</v>
      </c>
      <c r="H11" s="59">
        <f t="shared" si="0"/>
        <v>12.771807999999998</v>
      </c>
      <c r="I11" s="60">
        <f t="shared" si="2"/>
        <v>4347.0125708799997</v>
      </c>
    </row>
    <row r="12" spans="1:12" ht="33" customHeight="1" x14ac:dyDescent="0.2">
      <c r="A12" s="55" t="s">
        <v>112</v>
      </c>
      <c r="B12" s="56" t="s">
        <v>114</v>
      </c>
      <c r="C12" s="56" t="s">
        <v>5</v>
      </c>
      <c r="D12" s="32" t="s">
        <v>116</v>
      </c>
      <c r="E12" s="56" t="s">
        <v>38</v>
      </c>
      <c r="F12" s="58">
        <f>MC!F12</f>
        <v>340.36</v>
      </c>
      <c r="G12" s="59">
        <v>29.26</v>
      </c>
      <c r="H12" s="59">
        <f t="shared" si="0"/>
        <v>36.071728</v>
      </c>
      <c r="I12" s="60">
        <f t="shared" si="2"/>
        <v>12277.37334208</v>
      </c>
    </row>
    <row r="13" spans="1:12" ht="18" customHeight="1" x14ac:dyDescent="0.2">
      <c r="A13" s="61"/>
      <c r="B13" s="62"/>
      <c r="C13" s="63"/>
      <c r="D13" s="80" t="s">
        <v>53</v>
      </c>
      <c r="E13" s="64"/>
      <c r="F13" s="65"/>
      <c r="G13" s="66"/>
      <c r="H13" s="66"/>
      <c r="I13" s="86">
        <f>SUM(I6:I12)</f>
        <v>27807.863022559999</v>
      </c>
    </row>
    <row r="14" spans="1:12" ht="24" customHeight="1" x14ac:dyDescent="0.2">
      <c r="A14" s="50" t="s">
        <v>6</v>
      </c>
      <c r="B14" s="67"/>
      <c r="C14" s="67"/>
      <c r="D14" s="52" t="s">
        <v>37</v>
      </c>
      <c r="E14" s="68"/>
      <c r="F14" s="69"/>
      <c r="G14" s="68"/>
      <c r="H14" s="68"/>
      <c r="I14" s="70"/>
    </row>
    <row r="15" spans="1:12" ht="24" customHeight="1" x14ac:dyDescent="0.2">
      <c r="A15" s="55" t="s">
        <v>47</v>
      </c>
      <c r="B15" s="56" t="s">
        <v>48</v>
      </c>
      <c r="C15" s="56" t="s">
        <v>5</v>
      </c>
      <c r="D15" s="71" t="s">
        <v>46</v>
      </c>
      <c r="E15" s="56" t="s">
        <v>38</v>
      </c>
      <c r="F15" s="58">
        <f>MC!F14</f>
        <v>170.18</v>
      </c>
      <c r="G15" s="59">
        <v>149.63</v>
      </c>
      <c r="H15" s="59">
        <f t="shared" ref="H15:H18" si="3">G15*1.2328</f>
        <v>184.46386399999997</v>
      </c>
      <c r="I15" s="60">
        <f t="shared" ref="I15" si="4">F15*H15</f>
        <v>31392.060375519995</v>
      </c>
      <c r="L15" s="42"/>
    </row>
    <row r="16" spans="1:12" ht="24" customHeight="1" x14ac:dyDescent="0.2">
      <c r="A16" s="55" t="s">
        <v>51</v>
      </c>
      <c r="B16" s="56" t="s">
        <v>52</v>
      </c>
      <c r="C16" s="56" t="s">
        <v>5</v>
      </c>
      <c r="D16" s="71" t="s">
        <v>50</v>
      </c>
      <c r="E16" s="56" t="s">
        <v>8</v>
      </c>
      <c r="F16" s="58">
        <f>MC!F15</f>
        <v>38.75</v>
      </c>
      <c r="G16" s="59">
        <v>46.11</v>
      </c>
      <c r="H16" s="59">
        <f t="shared" si="3"/>
        <v>56.844407999999994</v>
      </c>
      <c r="I16" s="60">
        <f t="shared" ref="I16:I17" si="5">F16*H16</f>
        <v>2202.7208099999998</v>
      </c>
    </row>
    <row r="17" spans="1:9" ht="33.75" customHeight="1" x14ac:dyDescent="0.2">
      <c r="A17" s="55" t="s">
        <v>103</v>
      </c>
      <c r="B17" s="56" t="s">
        <v>64</v>
      </c>
      <c r="C17" s="56" t="s">
        <v>5</v>
      </c>
      <c r="D17" s="71" t="s">
        <v>63</v>
      </c>
      <c r="E17" s="56" t="s">
        <v>38</v>
      </c>
      <c r="F17" s="58">
        <f>MC!F16</f>
        <v>51.05</v>
      </c>
      <c r="G17" s="59">
        <v>127.64</v>
      </c>
      <c r="H17" s="59">
        <f t="shared" si="3"/>
        <v>157.354592</v>
      </c>
      <c r="I17" s="60">
        <f t="shared" si="5"/>
        <v>8032.951921599999</v>
      </c>
    </row>
    <row r="18" spans="1:9" ht="29.25" customHeight="1" x14ac:dyDescent="0.2">
      <c r="A18" s="55" t="s">
        <v>104</v>
      </c>
      <c r="B18" s="56" t="s">
        <v>74</v>
      </c>
      <c r="C18" s="56" t="s">
        <v>5</v>
      </c>
      <c r="D18" s="32" t="s">
        <v>72</v>
      </c>
      <c r="E18" s="56" t="s">
        <v>8</v>
      </c>
      <c r="F18" s="58">
        <f>MC!F17</f>
        <v>16.850000000000001</v>
      </c>
      <c r="G18" s="59">
        <v>35.08</v>
      </c>
      <c r="H18" s="59">
        <f t="shared" si="3"/>
        <v>43.246623999999997</v>
      </c>
      <c r="I18" s="60">
        <f t="shared" ref="I18" si="6">F18*H18</f>
        <v>728.70561440000006</v>
      </c>
    </row>
    <row r="19" spans="1:9" ht="26.1" customHeight="1" x14ac:dyDescent="0.2">
      <c r="A19" s="55"/>
      <c r="B19" s="56"/>
      <c r="C19" s="56"/>
      <c r="D19" s="80" t="s">
        <v>53</v>
      </c>
      <c r="E19" s="72"/>
      <c r="F19" s="73"/>
      <c r="G19" s="74"/>
      <c r="H19" s="74"/>
      <c r="I19" s="86">
        <f>SUM(I15:I18)</f>
        <v>42356.438721519997</v>
      </c>
    </row>
    <row r="20" spans="1:9" ht="19.5" customHeight="1" x14ac:dyDescent="0.2">
      <c r="A20" s="50">
        <v>3</v>
      </c>
      <c r="B20" s="67"/>
      <c r="C20" s="67"/>
      <c r="D20" s="84" t="s">
        <v>79</v>
      </c>
      <c r="E20" s="82"/>
      <c r="F20" s="75"/>
      <c r="G20" s="83"/>
      <c r="H20" s="83"/>
      <c r="I20" s="70"/>
    </row>
    <row r="21" spans="1:9" ht="72.75" customHeight="1" x14ac:dyDescent="0.2">
      <c r="A21" s="55" t="s">
        <v>82</v>
      </c>
      <c r="B21" s="56" t="s">
        <v>81</v>
      </c>
      <c r="C21" s="56" t="s">
        <v>5</v>
      </c>
      <c r="D21" s="71" t="s">
        <v>76</v>
      </c>
      <c r="E21" s="56" t="s">
        <v>45</v>
      </c>
      <c r="F21" s="58">
        <f>MC!F19</f>
        <v>6</v>
      </c>
      <c r="G21" s="59">
        <v>150.12</v>
      </c>
      <c r="H21" s="59">
        <f t="shared" ref="H21:H25" si="7">G21*1.2328</f>
        <v>185.067936</v>
      </c>
      <c r="I21" s="60">
        <f t="shared" ref="I21:I25" si="8">F21*H21</f>
        <v>1110.407616</v>
      </c>
    </row>
    <row r="22" spans="1:9" ht="85.5" customHeight="1" x14ac:dyDescent="0.2">
      <c r="A22" s="55" t="s">
        <v>62</v>
      </c>
      <c r="B22" s="56" t="s">
        <v>83</v>
      </c>
      <c r="C22" s="56" t="s">
        <v>5</v>
      </c>
      <c r="D22" s="85" t="s">
        <v>77</v>
      </c>
      <c r="E22" s="56" t="s">
        <v>45</v>
      </c>
      <c r="F22" s="58">
        <f>MC!F20</f>
        <v>3</v>
      </c>
      <c r="G22" s="59">
        <v>239.83</v>
      </c>
      <c r="H22" s="59">
        <f t="shared" si="7"/>
        <v>295.66242399999999</v>
      </c>
      <c r="I22" s="60">
        <f t="shared" si="8"/>
        <v>886.98727199999996</v>
      </c>
    </row>
    <row r="23" spans="1:9" ht="87.75" customHeight="1" x14ac:dyDescent="0.2">
      <c r="A23" s="55" t="s">
        <v>73</v>
      </c>
      <c r="B23" s="56" t="s">
        <v>84</v>
      </c>
      <c r="C23" s="56" t="s">
        <v>5</v>
      </c>
      <c r="D23" s="71" t="s">
        <v>78</v>
      </c>
      <c r="E23" s="56" t="s">
        <v>45</v>
      </c>
      <c r="F23" s="58">
        <f>MC!F21</f>
        <v>3</v>
      </c>
      <c r="G23" s="59">
        <v>288.93</v>
      </c>
      <c r="H23" s="59">
        <f t="shared" si="7"/>
        <v>356.192904</v>
      </c>
      <c r="I23" s="60">
        <f t="shared" si="8"/>
        <v>1068.578712</v>
      </c>
    </row>
    <row r="24" spans="1:9" ht="85.5" customHeight="1" x14ac:dyDescent="0.2">
      <c r="A24" s="55" t="s">
        <v>86</v>
      </c>
      <c r="B24" s="56" t="s">
        <v>87</v>
      </c>
      <c r="C24" s="56" t="s">
        <v>5</v>
      </c>
      <c r="D24" s="71" t="s">
        <v>80</v>
      </c>
      <c r="E24" s="56" t="s">
        <v>45</v>
      </c>
      <c r="F24" s="58">
        <f>MC!F22</f>
        <v>1</v>
      </c>
      <c r="G24" s="59">
        <v>194.77</v>
      </c>
      <c r="H24" s="59">
        <f t="shared" si="7"/>
        <v>240.11245599999998</v>
      </c>
      <c r="I24" s="60">
        <f t="shared" si="8"/>
        <v>240.11245599999998</v>
      </c>
    </row>
    <row r="25" spans="1:9" ht="78" customHeight="1" x14ac:dyDescent="0.2">
      <c r="A25" s="55" t="s">
        <v>89</v>
      </c>
      <c r="B25" s="56" t="s">
        <v>88</v>
      </c>
      <c r="C25" s="56" t="s">
        <v>5</v>
      </c>
      <c r="D25" s="71" t="s">
        <v>85</v>
      </c>
      <c r="E25" s="56" t="s">
        <v>45</v>
      </c>
      <c r="F25" s="58">
        <f>MC!F23</f>
        <v>1</v>
      </c>
      <c r="G25" s="59">
        <v>281.27</v>
      </c>
      <c r="H25" s="59">
        <f t="shared" si="7"/>
        <v>346.74965599999996</v>
      </c>
      <c r="I25" s="60">
        <f t="shared" si="8"/>
        <v>346.74965599999996</v>
      </c>
    </row>
    <row r="26" spans="1:9" ht="26.1" customHeight="1" x14ac:dyDescent="0.2">
      <c r="A26" s="55"/>
      <c r="B26" s="56"/>
      <c r="C26" s="56"/>
      <c r="D26" s="80" t="s">
        <v>53</v>
      </c>
      <c r="E26" s="72"/>
      <c r="F26" s="73"/>
      <c r="G26" s="74"/>
      <c r="H26" s="74"/>
      <c r="I26" s="86">
        <f>SUM(I21:I25)</f>
        <v>3652.8357119999996</v>
      </c>
    </row>
    <row r="27" spans="1:9" ht="24" customHeight="1" x14ac:dyDescent="0.2">
      <c r="A27" s="50">
        <v>4</v>
      </c>
      <c r="B27" s="67"/>
      <c r="C27" s="67"/>
      <c r="D27" s="52" t="s">
        <v>9</v>
      </c>
      <c r="E27" s="68"/>
      <c r="F27" s="75"/>
      <c r="G27" s="68"/>
      <c r="H27" s="68"/>
      <c r="I27" s="70"/>
    </row>
    <row r="28" spans="1:9" ht="26.1" customHeight="1" x14ac:dyDescent="0.2">
      <c r="A28" s="55" t="s">
        <v>75</v>
      </c>
      <c r="B28" s="56" t="s">
        <v>66</v>
      </c>
      <c r="C28" s="56" t="s">
        <v>5</v>
      </c>
      <c r="D28" s="71" t="s">
        <v>65</v>
      </c>
      <c r="E28" s="56"/>
      <c r="F28" s="58">
        <f>MC!F25</f>
        <v>119.75</v>
      </c>
      <c r="G28" s="59">
        <v>7.18</v>
      </c>
      <c r="H28" s="59">
        <f t="shared" ref="H28" si="9">G28*1.2328</f>
        <v>8.8515039999999985</v>
      </c>
      <c r="I28" s="60">
        <f t="shared" ref="I28" si="10">F28*H28</f>
        <v>1059.9676039999997</v>
      </c>
    </row>
    <row r="29" spans="1:9" ht="26.1" customHeight="1" x14ac:dyDescent="0.2">
      <c r="A29" s="76"/>
      <c r="B29" s="77"/>
      <c r="C29" s="77"/>
      <c r="D29" s="80" t="s">
        <v>53</v>
      </c>
      <c r="E29" s="77"/>
      <c r="F29" s="78"/>
      <c r="G29" s="79"/>
      <c r="H29" s="79"/>
      <c r="I29" s="96">
        <f>SUM(I28)</f>
        <v>1059.9676039999997</v>
      </c>
    </row>
    <row r="30" spans="1:9" ht="24" customHeight="1" x14ac:dyDescent="0.2">
      <c r="A30" s="135"/>
      <c r="B30" s="136"/>
      <c r="C30" s="136"/>
      <c r="D30" s="12"/>
      <c r="E30" s="20"/>
      <c r="F30" s="132" t="s">
        <v>106</v>
      </c>
      <c r="G30" s="132"/>
      <c r="H30" s="132"/>
      <c r="I30" s="97">
        <f>I13+I19+I26+I29</f>
        <v>74877.105060080008</v>
      </c>
    </row>
    <row r="31" spans="1:9" x14ac:dyDescent="0.2">
      <c r="A31" s="39"/>
      <c r="B31" s="40"/>
      <c r="C31" s="40"/>
      <c r="D31" s="1"/>
      <c r="E31" s="2"/>
      <c r="F31" s="8"/>
      <c r="G31" s="9"/>
      <c r="H31" s="10"/>
      <c r="I31" s="11"/>
    </row>
    <row r="32" spans="1:9" ht="60" customHeight="1" x14ac:dyDescent="0.2">
      <c r="A32" s="127" t="s">
        <v>31</v>
      </c>
      <c r="B32" s="128"/>
      <c r="C32" s="128"/>
      <c r="D32" s="41" t="s">
        <v>30</v>
      </c>
      <c r="E32" s="3"/>
      <c r="F32" s="3"/>
      <c r="G32" s="3"/>
      <c r="H32" s="3"/>
      <c r="I32" s="4"/>
    </row>
  </sheetData>
  <mergeCells count="8">
    <mergeCell ref="A32:C32"/>
    <mergeCell ref="A3:I3"/>
    <mergeCell ref="F30:H30"/>
    <mergeCell ref="E1:F1"/>
    <mergeCell ref="G1:H1"/>
    <mergeCell ref="E2:F2"/>
    <mergeCell ref="G2:H2"/>
    <mergeCell ref="A30:C30"/>
  </mergeCells>
  <pageMargins left="0.51181102362204722" right="0.51181102362204722" top="0.98425196850393704" bottom="0.98425196850393704" header="0.51181102362204722" footer="0.51181102362204722"/>
  <pageSetup paperSize="9" scale="78" fitToHeight="0" orientation="landscape" r:id="rId1"/>
  <headerFooter>
    <oddHeader xml:space="preserve">&amp;L &amp;C&amp;"Arial,Negrito"PREFEITURA MUNICIPAL DE ALTO JEQUITIBÁ - MG
CNPJ: 18.392.506/0001-59 </oddHeader>
    <oddFooter>&amp;L &amp;CAVENIDA CATARINA ELLER Nº 421 - CENTRO - ALTO JEQUITIBÁ - MG
TEL: (33) 3343 - 1268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showOutlineSymbols="0" showWhiteSpace="0" topLeftCell="A3" zoomScale="80" zoomScaleNormal="80" workbookViewId="0">
      <selection activeCell="J12" sqref="J12"/>
    </sheetView>
  </sheetViews>
  <sheetFormatPr defaultRowHeight="14.25" x14ac:dyDescent="0.2"/>
  <cols>
    <col min="1" max="2" width="10" bestFit="1" customWidth="1"/>
    <col min="3" max="3" width="13.25" bestFit="1" customWidth="1"/>
    <col min="4" max="4" width="73.25" customWidth="1"/>
    <col min="5" max="5" width="8" bestFit="1" customWidth="1"/>
    <col min="6" max="6" width="13" bestFit="1" customWidth="1"/>
    <col min="7" max="7" width="37.5" customWidth="1"/>
  </cols>
  <sheetData>
    <row r="1" spans="1:7" ht="23.25" customHeight="1" x14ac:dyDescent="0.2">
      <c r="A1" s="87"/>
      <c r="B1" s="88"/>
      <c r="C1" s="88"/>
      <c r="D1" s="89" t="s">
        <v>27</v>
      </c>
      <c r="E1" s="141" t="s">
        <v>0</v>
      </c>
      <c r="F1" s="141"/>
      <c r="G1" s="90" t="s">
        <v>1</v>
      </c>
    </row>
    <row r="2" spans="1:7" ht="66" customHeight="1" x14ac:dyDescent="0.2">
      <c r="A2" s="91"/>
      <c r="B2" s="92"/>
      <c r="C2" s="92"/>
      <c r="D2" s="92" t="s">
        <v>91</v>
      </c>
      <c r="E2" s="142" t="s">
        <v>90</v>
      </c>
      <c r="F2" s="142"/>
      <c r="G2" s="93" t="s">
        <v>2</v>
      </c>
    </row>
    <row r="3" spans="1:7" ht="22.5" customHeight="1" x14ac:dyDescent="0.2">
      <c r="A3" s="129" t="s">
        <v>26</v>
      </c>
      <c r="B3" s="130"/>
      <c r="C3" s="130"/>
      <c r="D3" s="130"/>
      <c r="E3" s="130"/>
      <c r="F3" s="130"/>
      <c r="G3" s="131"/>
    </row>
    <row r="4" spans="1:7" ht="30" customHeight="1" x14ac:dyDescent="0.2">
      <c r="A4" s="35" t="s">
        <v>11</v>
      </c>
      <c r="B4" s="36" t="s">
        <v>60</v>
      </c>
      <c r="C4" s="37" t="s">
        <v>61</v>
      </c>
      <c r="D4" s="37" t="s">
        <v>55</v>
      </c>
      <c r="E4" s="38" t="s">
        <v>92</v>
      </c>
      <c r="F4" s="36" t="s">
        <v>56</v>
      </c>
      <c r="G4" s="125" t="s">
        <v>26</v>
      </c>
    </row>
    <row r="5" spans="1:7" ht="24" customHeight="1" x14ac:dyDescent="0.2">
      <c r="A5" s="50">
        <v>1</v>
      </c>
      <c r="B5" s="51"/>
      <c r="C5" s="51"/>
      <c r="D5" s="52" t="s">
        <v>3</v>
      </c>
      <c r="E5" s="51"/>
      <c r="F5" s="81"/>
      <c r="G5" s="94"/>
    </row>
    <row r="6" spans="1:7" ht="33.75" x14ac:dyDescent="0.2">
      <c r="A6" s="55" t="s">
        <v>4</v>
      </c>
      <c r="B6" s="56" t="s">
        <v>40</v>
      </c>
      <c r="C6" s="56" t="s">
        <v>5</v>
      </c>
      <c r="D6" s="57" t="s">
        <v>93</v>
      </c>
      <c r="E6" s="56" t="s">
        <v>38</v>
      </c>
      <c r="F6" s="58">
        <v>3</v>
      </c>
      <c r="G6" s="57" t="s">
        <v>94</v>
      </c>
    </row>
    <row r="7" spans="1:7" ht="39" customHeight="1" x14ac:dyDescent="0.2">
      <c r="A7" s="55" t="s">
        <v>39</v>
      </c>
      <c r="B7" s="56" t="s">
        <v>42</v>
      </c>
      <c r="C7" s="56" t="s">
        <v>5</v>
      </c>
      <c r="D7" s="57" t="s">
        <v>41</v>
      </c>
      <c r="E7" s="56" t="s">
        <v>38</v>
      </c>
      <c r="F7" s="58">
        <v>170.18</v>
      </c>
      <c r="G7" s="57" t="s">
        <v>95</v>
      </c>
    </row>
    <row r="8" spans="1:7" ht="43.5" customHeight="1" x14ac:dyDescent="0.2">
      <c r="A8" s="55" t="s">
        <v>43</v>
      </c>
      <c r="B8" s="56" t="s">
        <v>49</v>
      </c>
      <c r="C8" s="56" t="s">
        <v>5</v>
      </c>
      <c r="D8" s="57" t="s">
        <v>44</v>
      </c>
      <c r="E8" s="56" t="s">
        <v>38</v>
      </c>
      <c r="F8" s="58">
        <v>170.18</v>
      </c>
      <c r="G8" s="57" t="s">
        <v>95</v>
      </c>
    </row>
    <row r="9" spans="1:7" ht="39" customHeight="1" x14ac:dyDescent="0.2">
      <c r="A9" s="55" t="s">
        <v>36</v>
      </c>
      <c r="B9" s="56" t="s">
        <v>68</v>
      </c>
      <c r="C9" s="56" t="s">
        <v>5</v>
      </c>
      <c r="D9" s="32" t="s">
        <v>67</v>
      </c>
      <c r="E9" s="56" t="s">
        <v>8</v>
      </c>
      <c r="F9" s="58">
        <v>33.700000000000003</v>
      </c>
      <c r="G9" s="57" t="s">
        <v>96</v>
      </c>
    </row>
    <row r="10" spans="1:7" ht="54.75" customHeight="1" x14ac:dyDescent="0.2">
      <c r="A10" s="55" t="s">
        <v>69</v>
      </c>
      <c r="B10" s="56" t="s">
        <v>71</v>
      </c>
      <c r="C10" s="56" t="s">
        <v>5</v>
      </c>
      <c r="D10" s="71" t="s">
        <v>70</v>
      </c>
      <c r="E10" s="56" t="s">
        <v>8</v>
      </c>
      <c r="F10" s="58">
        <v>24</v>
      </c>
      <c r="G10" s="57" t="s">
        <v>97</v>
      </c>
    </row>
    <row r="11" spans="1:7" ht="26.25" customHeight="1" x14ac:dyDescent="0.2">
      <c r="A11" s="55" t="s">
        <v>111</v>
      </c>
      <c r="B11" s="56" t="s">
        <v>113</v>
      </c>
      <c r="C11" s="56" t="s">
        <v>5</v>
      </c>
      <c r="D11" s="126" t="s">
        <v>115</v>
      </c>
      <c r="E11" s="56" t="s">
        <v>38</v>
      </c>
      <c r="F11" s="58">
        <v>340.36</v>
      </c>
      <c r="G11" s="57" t="s">
        <v>117</v>
      </c>
    </row>
    <row r="12" spans="1:7" ht="32.25" customHeight="1" x14ac:dyDescent="0.2">
      <c r="A12" s="55" t="s">
        <v>112</v>
      </c>
      <c r="B12" s="56" t="s">
        <v>114</v>
      </c>
      <c r="C12" s="56" t="s">
        <v>5</v>
      </c>
      <c r="D12" s="32" t="s">
        <v>116</v>
      </c>
      <c r="E12" s="56" t="s">
        <v>38</v>
      </c>
      <c r="F12" s="58">
        <v>340.36</v>
      </c>
      <c r="G12" s="57" t="s">
        <v>117</v>
      </c>
    </row>
    <row r="13" spans="1:7" ht="24.75" customHeight="1" x14ac:dyDescent="0.2">
      <c r="A13" s="50" t="s">
        <v>6</v>
      </c>
      <c r="B13" s="67"/>
      <c r="C13" s="67"/>
      <c r="D13" s="52" t="s">
        <v>37</v>
      </c>
      <c r="E13" s="68"/>
      <c r="F13" s="95"/>
      <c r="G13" s="94"/>
    </row>
    <row r="14" spans="1:7" ht="26.1" customHeight="1" x14ac:dyDescent="0.2">
      <c r="A14" s="55" t="s">
        <v>47</v>
      </c>
      <c r="B14" s="56" t="s">
        <v>48</v>
      </c>
      <c r="C14" s="56" t="s">
        <v>5</v>
      </c>
      <c r="D14" s="71" t="s">
        <v>46</v>
      </c>
      <c r="E14" s="56" t="s">
        <v>38</v>
      </c>
      <c r="F14" s="58">
        <v>170.18</v>
      </c>
      <c r="G14" s="57" t="s">
        <v>95</v>
      </c>
    </row>
    <row r="15" spans="1:7" ht="24" customHeight="1" x14ac:dyDescent="0.2">
      <c r="A15" s="55" t="s">
        <v>51</v>
      </c>
      <c r="B15" s="56" t="s">
        <v>52</v>
      </c>
      <c r="C15" s="56" t="s">
        <v>5</v>
      </c>
      <c r="D15" s="71" t="s">
        <v>50</v>
      </c>
      <c r="E15" s="56" t="s">
        <v>8</v>
      </c>
      <c r="F15" s="58">
        <v>38.75</v>
      </c>
      <c r="G15" s="57" t="s">
        <v>107</v>
      </c>
    </row>
    <row r="16" spans="1:7" ht="24" customHeight="1" x14ac:dyDescent="0.2">
      <c r="A16" s="55" t="s">
        <v>103</v>
      </c>
      <c r="B16" s="56" t="s">
        <v>64</v>
      </c>
      <c r="C16" s="56" t="s">
        <v>5</v>
      </c>
      <c r="D16" s="71" t="s">
        <v>63</v>
      </c>
      <c r="E16" s="56" t="s">
        <v>38</v>
      </c>
      <c r="F16" s="58">
        <v>51.05</v>
      </c>
      <c r="G16" s="57" t="s">
        <v>118</v>
      </c>
    </row>
    <row r="17" spans="1:7" ht="39" customHeight="1" x14ac:dyDescent="0.2">
      <c r="A17" s="55" t="s">
        <v>104</v>
      </c>
      <c r="B17" s="56" t="s">
        <v>74</v>
      </c>
      <c r="C17" s="56" t="s">
        <v>5</v>
      </c>
      <c r="D17" s="32" t="s">
        <v>72</v>
      </c>
      <c r="E17" s="56" t="s">
        <v>8</v>
      </c>
      <c r="F17" s="58">
        <v>16.850000000000001</v>
      </c>
      <c r="G17" s="57" t="s">
        <v>98</v>
      </c>
    </row>
    <row r="18" spans="1:7" ht="23.25" customHeight="1" x14ac:dyDescent="0.2">
      <c r="A18" s="50">
        <v>3</v>
      </c>
      <c r="B18" s="67"/>
      <c r="C18" s="67"/>
      <c r="D18" s="84" t="s">
        <v>79</v>
      </c>
      <c r="E18" s="82"/>
      <c r="F18" s="95"/>
      <c r="G18" s="94"/>
    </row>
    <row r="19" spans="1:7" ht="45" x14ac:dyDescent="0.2">
      <c r="A19" s="55" t="s">
        <v>82</v>
      </c>
      <c r="B19" s="56" t="s">
        <v>81</v>
      </c>
      <c r="C19" s="56" t="s">
        <v>5</v>
      </c>
      <c r="D19" s="71" t="s">
        <v>76</v>
      </c>
      <c r="E19" s="56" t="s">
        <v>45</v>
      </c>
      <c r="F19" s="58">
        <v>6</v>
      </c>
      <c r="G19" s="57" t="s">
        <v>99</v>
      </c>
    </row>
    <row r="20" spans="1:7" ht="83.25" customHeight="1" x14ac:dyDescent="0.2">
      <c r="A20" s="55" t="s">
        <v>62</v>
      </c>
      <c r="B20" s="56" t="s">
        <v>83</v>
      </c>
      <c r="C20" s="56" t="s">
        <v>5</v>
      </c>
      <c r="D20" s="85" t="s">
        <v>77</v>
      </c>
      <c r="E20" s="56" t="s">
        <v>45</v>
      </c>
      <c r="F20" s="58">
        <v>3</v>
      </c>
      <c r="G20" s="57" t="s">
        <v>100</v>
      </c>
    </row>
    <row r="21" spans="1:7" ht="77.25" customHeight="1" x14ac:dyDescent="0.2">
      <c r="A21" s="55" t="s">
        <v>73</v>
      </c>
      <c r="B21" s="56" t="s">
        <v>84</v>
      </c>
      <c r="C21" s="56" t="s">
        <v>5</v>
      </c>
      <c r="D21" s="71" t="s">
        <v>78</v>
      </c>
      <c r="E21" s="56" t="s">
        <v>45</v>
      </c>
      <c r="F21" s="58">
        <v>3</v>
      </c>
      <c r="G21" s="57" t="s">
        <v>100</v>
      </c>
    </row>
    <row r="22" spans="1:7" ht="82.5" customHeight="1" x14ac:dyDescent="0.2">
      <c r="A22" s="55" t="s">
        <v>86</v>
      </c>
      <c r="B22" s="56" t="s">
        <v>87</v>
      </c>
      <c r="C22" s="56" t="s">
        <v>5</v>
      </c>
      <c r="D22" s="71" t="s">
        <v>80</v>
      </c>
      <c r="E22" s="56" t="s">
        <v>45</v>
      </c>
      <c r="F22" s="58">
        <v>1</v>
      </c>
      <c r="G22" s="57" t="s">
        <v>101</v>
      </c>
    </row>
    <row r="23" spans="1:7" ht="58.5" customHeight="1" x14ac:dyDescent="0.2">
      <c r="A23" s="55" t="s">
        <v>89</v>
      </c>
      <c r="B23" s="56" t="s">
        <v>88</v>
      </c>
      <c r="C23" s="56" t="s">
        <v>5</v>
      </c>
      <c r="D23" s="71" t="s">
        <v>85</v>
      </c>
      <c r="E23" s="56" t="s">
        <v>45</v>
      </c>
      <c r="F23" s="58">
        <v>1</v>
      </c>
      <c r="G23" s="57" t="s">
        <v>102</v>
      </c>
    </row>
    <row r="24" spans="1:7" ht="24" customHeight="1" x14ac:dyDescent="0.2">
      <c r="A24" s="50">
        <v>4</v>
      </c>
      <c r="B24" s="67"/>
      <c r="C24" s="67"/>
      <c r="D24" s="52" t="s">
        <v>9</v>
      </c>
      <c r="E24" s="68"/>
      <c r="F24" s="95"/>
      <c r="G24" s="94"/>
    </row>
    <row r="25" spans="1:7" ht="26.1" customHeight="1" x14ac:dyDescent="0.2">
      <c r="A25" s="55" t="s">
        <v>75</v>
      </c>
      <c r="B25" s="56" t="s">
        <v>66</v>
      </c>
      <c r="C25" s="56" t="s">
        <v>5</v>
      </c>
      <c r="D25" s="71" t="s">
        <v>65</v>
      </c>
      <c r="E25" s="56" t="s">
        <v>38</v>
      </c>
      <c r="F25" s="58">
        <v>119.75</v>
      </c>
      <c r="G25" s="57" t="s">
        <v>105</v>
      </c>
    </row>
    <row r="26" spans="1:7" ht="24" customHeight="1" x14ac:dyDescent="0.25">
      <c r="A26" s="135"/>
      <c r="B26" s="136"/>
      <c r="C26" s="136"/>
      <c r="D26" s="12"/>
      <c r="E26" s="13"/>
      <c r="F26" s="137"/>
      <c r="G26" s="138"/>
    </row>
    <row r="27" spans="1:7" x14ac:dyDescent="0.2">
      <c r="A27" s="7"/>
      <c r="B27" s="2"/>
      <c r="C27" s="2"/>
      <c r="D27" s="1"/>
      <c r="E27" s="2"/>
      <c r="F27" s="8"/>
      <c r="G27" s="15"/>
    </row>
    <row r="28" spans="1:7" ht="60" customHeight="1" x14ac:dyDescent="0.2">
      <c r="A28" s="139" t="s">
        <v>29</v>
      </c>
      <c r="B28" s="140"/>
      <c r="C28" s="140"/>
      <c r="D28" s="14" t="s">
        <v>28</v>
      </c>
      <c r="E28" s="3"/>
      <c r="F28" s="3"/>
      <c r="G28" s="4"/>
    </row>
  </sheetData>
  <mergeCells count="6">
    <mergeCell ref="A3:G3"/>
    <mergeCell ref="A26:C26"/>
    <mergeCell ref="F26:G26"/>
    <mergeCell ref="A28:C28"/>
    <mergeCell ref="E1:F1"/>
    <mergeCell ref="E2:F2"/>
  </mergeCells>
  <pageMargins left="0.51181102362204722" right="0.51181102362204722" top="0.98425196850393704" bottom="0.98425196850393704" header="0.51181102362204722" footer="0.51181102362204722"/>
  <pageSetup paperSize="9" scale="75" fitToHeight="0" orientation="landscape" r:id="rId1"/>
  <headerFooter>
    <oddHeader xml:space="preserve">&amp;L &amp;C&amp;"Arial,Negrito"PREFEITURA MUNICIPAL DE ALTO JEQUITIBÁ - MG
CNPJ: 18.392.506/0001-59 </oddHeader>
    <oddFooter>&amp;L &amp;CAVENIDA CATARINA ELLER Nº 421 - CENTRO - ALTO JEQUITIBÁ - MG
TEL: (33) 3343 - 1268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workbookViewId="0">
      <selection activeCell="I18" sqref="I18"/>
    </sheetView>
  </sheetViews>
  <sheetFormatPr defaultRowHeight="14.25" x14ac:dyDescent="0.2"/>
  <cols>
    <col min="2" max="2" width="23.875" customWidth="1"/>
    <col min="3" max="3" width="11.125" customWidth="1"/>
    <col min="4" max="4" width="14.875" customWidth="1"/>
    <col min="5" max="5" width="17" customWidth="1"/>
    <col min="6" max="6" width="20" customWidth="1"/>
    <col min="7" max="7" width="10.125" bestFit="1" customWidth="1"/>
  </cols>
  <sheetData>
    <row r="1" spans="1:7" ht="69.75" customHeight="1" x14ac:dyDescent="0.2">
      <c r="A1" s="157" t="s">
        <v>109</v>
      </c>
      <c r="B1" s="158"/>
      <c r="C1" s="158"/>
      <c r="D1" s="158"/>
      <c r="E1" s="158"/>
      <c r="F1" s="159"/>
    </row>
    <row r="2" spans="1:7" ht="15" customHeight="1" x14ac:dyDescent="0.2">
      <c r="A2" s="160" t="s">
        <v>10</v>
      </c>
      <c r="B2" s="161"/>
      <c r="C2" s="161"/>
      <c r="D2" s="161"/>
      <c r="E2" s="161"/>
      <c r="F2" s="162"/>
    </row>
    <row r="3" spans="1:7" ht="15" customHeight="1" x14ac:dyDescent="0.2">
      <c r="A3" s="98"/>
      <c r="B3" s="99"/>
      <c r="C3" s="99"/>
      <c r="D3" s="99"/>
      <c r="E3" s="99"/>
      <c r="F3" s="100"/>
    </row>
    <row r="4" spans="1:7" x14ac:dyDescent="0.2">
      <c r="A4" s="163" t="s">
        <v>11</v>
      </c>
      <c r="B4" s="165" t="s">
        <v>12</v>
      </c>
      <c r="C4" s="163" t="s">
        <v>13</v>
      </c>
      <c r="D4" s="166" t="s">
        <v>14</v>
      </c>
      <c r="E4" s="167" t="s">
        <v>15</v>
      </c>
      <c r="F4" s="168"/>
    </row>
    <row r="5" spans="1:7" ht="13.5" customHeight="1" thickBot="1" x14ac:dyDescent="0.25">
      <c r="A5" s="164"/>
      <c r="B5" s="165"/>
      <c r="C5" s="163"/>
      <c r="D5" s="166"/>
      <c r="E5" s="101" t="s">
        <v>16</v>
      </c>
      <c r="F5" s="101" t="s">
        <v>17</v>
      </c>
    </row>
    <row r="6" spans="1:7" x14ac:dyDescent="0.2">
      <c r="A6" s="153" t="s">
        <v>18</v>
      </c>
      <c r="B6" s="155" t="s">
        <v>3</v>
      </c>
      <c r="C6" s="102">
        <f>C7/C15</f>
        <v>0.37138005001992908</v>
      </c>
      <c r="D6" s="103" t="s">
        <v>19</v>
      </c>
      <c r="E6" s="104">
        <v>1</v>
      </c>
      <c r="F6" s="105"/>
    </row>
    <row r="7" spans="1:7" ht="15" thickBot="1" x14ac:dyDescent="0.25">
      <c r="A7" s="154"/>
      <c r="B7" s="156"/>
      <c r="C7" s="106">
        <f>'Orçamento Sintético'!I13</f>
        <v>27807.863022559999</v>
      </c>
      <c r="D7" s="107" t="s">
        <v>20</v>
      </c>
      <c r="E7" s="108">
        <f>C7*E6</f>
        <v>27807.863022559999</v>
      </c>
      <c r="F7" s="109"/>
    </row>
    <row r="8" spans="1:7" x14ac:dyDescent="0.2">
      <c r="A8" s="153" t="s">
        <v>21</v>
      </c>
      <c r="B8" s="155" t="s">
        <v>37</v>
      </c>
      <c r="C8" s="102">
        <f>C9/C15</f>
        <v>0.56567943816115718</v>
      </c>
      <c r="D8" s="103" t="s">
        <v>19</v>
      </c>
      <c r="E8" s="104">
        <v>0.8</v>
      </c>
      <c r="F8" s="105">
        <v>0.2</v>
      </c>
    </row>
    <row r="9" spans="1:7" ht="15" thickBot="1" x14ac:dyDescent="0.25">
      <c r="A9" s="154"/>
      <c r="B9" s="156"/>
      <c r="C9" s="110">
        <f>'Orçamento Sintético'!I19</f>
        <v>42356.438721519997</v>
      </c>
      <c r="D9" s="107" t="s">
        <v>20</v>
      </c>
      <c r="E9" s="108">
        <f>C9*E8</f>
        <v>33885.150977215999</v>
      </c>
      <c r="F9" s="109">
        <f>C9*F8</f>
        <v>8471.2877443039997</v>
      </c>
      <c r="G9" s="111"/>
    </row>
    <row r="10" spans="1:7" x14ac:dyDescent="0.2">
      <c r="A10" s="153" t="s">
        <v>22</v>
      </c>
      <c r="B10" s="155" t="s">
        <v>7</v>
      </c>
      <c r="C10" s="102">
        <f>C11/C17</f>
        <v>4.878441426213035E-2</v>
      </c>
      <c r="D10" s="103" t="s">
        <v>19</v>
      </c>
      <c r="E10" s="104">
        <v>0.3</v>
      </c>
      <c r="F10" s="105">
        <v>0.7</v>
      </c>
    </row>
    <row r="11" spans="1:7" ht="15" thickBot="1" x14ac:dyDescent="0.25">
      <c r="A11" s="154"/>
      <c r="B11" s="156"/>
      <c r="C11" s="110">
        <f>'Orçamento Sintético'!I26</f>
        <v>3652.8357119999996</v>
      </c>
      <c r="D11" s="107" t="s">
        <v>20</v>
      </c>
      <c r="E11" s="108">
        <f>C11*E10</f>
        <v>1095.8507135999998</v>
      </c>
      <c r="F11" s="109">
        <f>C11*F10</f>
        <v>2556.9849983999998</v>
      </c>
      <c r="G11" s="111"/>
    </row>
    <row r="12" spans="1:7" x14ac:dyDescent="0.2">
      <c r="A12" s="153" t="s">
        <v>108</v>
      </c>
      <c r="B12" s="155" t="s">
        <v>23</v>
      </c>
      <c r="C12" s="102">
        <f>C13/C15</f>
        <v>1.4156097556783228E-2</v>
      </c>
      <c r="D12" s="103" t="s">
        <v>19</v>
      </c>
      <c r="E12" s="104"/>
      <c r="F12" s="105">
        <v>1</v>
      </c>
    </row>
    <row r="13" spans="1:7" ht="15" thickBot="1" x14ac:dyDescent="0.25">
      <c r="A13" s="154"/>
      <c r="B13" s="156"/>
      <c r="C13" s="110">
        <f>'Orçamento Sintético'!I29</f>
        <v>1059.9676039999997</v>
      </c>
      <c r="D13" s="107" t="s">
        <v>20</v>
      </c>
      <c r="E13" s="108">
        <f>C13*E12</f>
        <v>0</v>
      </c>
      <c r="F13" s="109">
        <f>C13*F12</f>
        <v>1059.9676039999997</v>
      </c>
    </row>
    <row r="14" spans="1:7" x14ac:dyDescent="0.2">
      <c r="A14" s="143" t="s">
        <v>24</v>
      </c>
      <c r="B14" s="144"/>
      <c r="C14" s="112">
        <v>100</v>
      </c>
      <c r="D14" s="113" t="s">
        <v>19</v>
      </c>
      <c r="E14" s="113">
        <f>E15/C15</f>
        <v>0.83855892482749395</v>
      </c>
      <c r="F14" s="114">
        <f>F15/C15</f>
        <v>0.16144107517250589</v>
      </c>
    </row>
    <row r="15" spans="1:7" x14ac:dyDescent="0.2">
      <c r="A15" s="145"/>
      <c r="B15" s="146"/>
      <c r="C15" s="115">
        <f>C7+C9+C11+C13</f>
        <v>74877.105060080008</v>
      </c>
      <c r="D15" s="116" t="s">
        <v>20</v>
      </c>
      <c r="E15" s="116">
        <f>E7+E9+E11+E13</f>
        <v>62788.864713375995</v>
      </c>
      <c r="F15" s="117">
        <f>F9+F11+F13</f>
        <v>12088.240346703999</v>
      </c>
    </row>
    <row r="16" spans="1:7" x14ac:dyDescent="0.2">
      <c r="A16" s="147" t="s">
        <v>25</v>
      </c>
      <c r="B16" s="148"/>
      <c r="C16" s="118">
        <v>100</v>
      </c>
      <c r="D16" s="119" t="s">
        <v>19</v>
      </c>
      <c r="E16" s="120">
        <v>0.60668686608710654</v>
      </c>
      <c r="F16" s="121">
        <f>F17/C17</f>
        <v>0.99999999999999978</v>
      </c>
    </row>
    <row r="17" spans="1:6" x14ac:dyDescent="0.2">
      <c r="A17" s="149"/>
      <c r="B17" s="150"/>
      <c r="C17" s="122">
        <f>C15</f>
        <v>74877.105060080008</v>
      </c>
      <c r="D17" s="123" t="s">
        <v>20</v>
      </c>
      <c r="E17" s="123">
        <f>E15</f>
        <v>62788.864713375995</v>
      </c>
      <c r="F17" s="124">
        <f>E17+F15</f>
        <v>74877.105060079994</v>
      </c>
    </row>
    <row r="18" spans="1:6" x14ac:dyDescent="0.2">
      <c r="A18" s="23"/>
      <c r="B18" s="24"/>
      <c r="C18" s="24"/>
      <c r="D18" s="24"/>
      <c r="E18" s="24"/>
      <c r="F18" s="25"/>
    </row>
    <row r="19" spans="1:6" x14ac:dyDescent="0.2">
      <c r="A19" s="26"/>
      <c r="B19" s="30"/>
      <c r="C19" s="30"/>
      <c r="D19" s="30"/>
      <c r="E19" s="30"/>
      <c r="F19" s="27"/>
    </row>
    <row r="20" spans="1:6" x14ac:dyDescent="0.2">
      <c r="A20" s="26"/>
      <c r="B20" s="28" t="s">
        <v>32</v>
      </c>
      <c r="C20" s="30"/>
      <c r="D20" s="151" t="s">
        <v>34</v>
      </c>
      <c r="E20" s="151"/>
      <c r="F20" s="27"/>
    </row>
    <row r="21" spans="1:6" x14ac:dyDescent="0.2">
      <c r="A21" s="21"/>
      <c r="B21" s="29" t="s">
        <v>33</v>
      </c>
      <c r="C21" s="31"/>
      <c r="D21" s="152" t="s">
        <v>35</v>
      </c>
      <c r="E21" s="152"/>
      <c r="F21" s="22"/>
    </row>
  </sheetData>
  <mergeCells count="19">
    <mergeCell ref="A1:F1"/>
    <mergeCell ref="A2:F2"/>
    <mergeCell ref="A4:A5"/>
    <mergeCell ref="B4:B5"/>
    <mergeCell ref="C4:C5"/>
    <mergeCell ref="D4:D5"/>
    <mergeCell ref="E4:F4"/>
    <mergeCell ref="A14:B15"/>
    <mergeCell ref="A16:B17"/>
    <mergeCell ref="D20:E20"/>
    <mergeCell ref="D21:E21"/>
    <mergeCell ref="A6:A7"/>
    <mergeCell ref="B6:B7"/>
    <mergeCell ref="A10:A11"/>
    <mergeCell ref="B10:B11"/>
    <mergeCell ref="A12:A13"/>
    <mergeCell ref="B12:B13"/>
    <mergeCell ref="A8:A9"/>
    <mergeCell ref="B8:B9"/>
  </mergeCells>
  <pageMargins left="1.299212598425197" right="0.51181102362204722" top="0.78740157480314965" bottom="0.78740157480314965" header="0.31496062992125984" footer="0.31496062992125984"/>
  <pageSetup paperSize="9" orientation="landscape" r:id="rId1"/>
  <headerFooter>
    <oddHeader>&amp;C&amp;"Arial,Negrito"PREFEITURA MUNICIPAL DE ALTO JEQUITIBÁ - MG
CNPJ: 18.392.506/0001-59</oddHeader>
    <oddFooter>&amp;CRUA CATARINA ELLER Nº 421 - CENTRO ALTO JEQUITIBÁ - MG
TEL: (33) 3343 - 1268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Orçamento Sintético</vt:lpstr>
      <vt:lpstr>MC</vt:lpstr>
      <vt:lpstr>CFF</vt:lpstr>
      <vt:lpstr>MC!Titulos_de_impressao</vt:lpstr>
      <vt:lpstr>'Orçamento 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Ataíde Oliveira</cp:lastModifiedBy>
  <cp:revision>0</cp:revision>
  <cp:lastPrinted>2024-12-12T18:31:39Z</cp:lastPrinted>
  <dcterms:created xsi:type="dcterms:W3CDTF">2024-01-30T14:06:05Z</dcterms:created>
  <dcterms:modified xsi:type="dcterms:W3CDTF">2024-12-12T18:32:45Z</dcterms:modified>
</cp:coreProperties>
</file>